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185" tabRatio="902" firstSheet="6" activeTab="7"/>
  </bookViews>
  <sheets>
    <sheet name="100章" sheetId="42" r:id="rId1"/>
    <sheet name="200章" sheetId="79" r:id="rId2"/>
    <sheet name="400章（西峰山桥）" sheetId="81" r:id="rId3"/>
    <sheet name="400章（亭自庄桥）" sheetId="82" r:id="rId4"/>
    <sheet name="400章 （白羊城大桥）" sheetId="83" r:id="rId5"/>
    <sheet name="400章 （北禾路特大桥）" sheetId="84" r:id="rId6"/>
    <sheet name="400章（涵洞）" sheetId="80" r:id="rId7"/>
    <sheet name="400章汇总表" sheetId="91" r:id="rId8"/>
    <sheet name="500章（白羊城隧道）" sheetId="85" r:id="rId9"/>
    <sheet name="500章（梯子峪隧道）" sheetId="86" r:id="rId10"/>
    <sheet name="500章（石峡隧道）" sheetId="87" r:id="rId11"/>
    <sheet name="500章（营城子隧道）" sheetId="88" r:id="rId12"/>
    <sheet name="500章汇总表" sheetId="92" r:id="rId13"/>
    <sheet name="700章（六环路立交）" sheetId="89" r:id="rId14"/>
    <sheet name="700章（路段）" sheetId="90" r:id="rId15"/>
    <sheet name="700章汇总表 " sheetId="93" r:id="rId16"/>
    <sheet name="汇总表" sheetId="47" r:id="rId17"/>
  </sheets>
  <definedNames>
    <definedName name="_xlnm._FilterDatabase" localSheetId="1" hidden="1">'200章'!$B$4:$F$50</definedName>
    <definedName name="_xlnm._FilterDatabase" localSheetId="6" hidden="1">'400章（涵洞）'!$C$4:$F$9</definedName>
    <definedName name="_xlnm.Print_Area" localSheetId="0">'100章'!$A$1:$F$11</definedName>
    <definedName name="_xlnm.Print_Area" localSheetId="1">'200章'!$A$1:$F$50</definedName>
    <definedName name="_xlnm.Print_Area" localSheetId="6">'400章（涵洞）'!$A$1:$F$9</definedName>
    <definedName name="_xlnm.Print_Area" localSheetId="16">汇总表!$A$1:$D$15</definedName>
    <definedName name="_xlnm.Print_Titles" localSheetId="1">'200章'!$1:$4</definedName>
    <definedName name="_xlnm.Print_Titles" localSheetId="6">'400章（涵洞）'!$1:$4</definedName>
    <definedName name="_xlnm._FilterDatabase" localSheetId="2" hidden="1">'400章（西峰山桥）'!$C$4:$F$9</definedName>
    <definedName name="_xlnm.Print_Area" localSheetId="2">'400章（西峰山桥）'!$A$1:$F$9</definedName>
    <definedName name="_xlnm.Print_Titles" localSheetId="2">'400章（西峰山桥）'!$1:$4</definedName>
    <definedName name="_xlnm._FilterDatabase" localSheetId="3" hidden="1">'400章（亭自庄桥）'!$C$4:$F$8</definedName>
    <definedName name="_xlnm.Print_Area" localSheetId="3">'400章（亭自庄桥）'!$A$1:$F$8</definedName>
    <definedName name="_xlnm.Print_Titles" localSheetId="3">'400章（亭自庄桥）'!$1:$4</definedName>
    <definedName name="_xlnm._FilterDatabase" localSheetId="4" hidden="1">'400章 （白羊城大桥）'!$C$4:$F$11</definedName>
    <definedName name="_xlnm.Print_Area" localSheetId="4">'400章 （白羊城大桥）'!$A$1:$F$11</definedName>
    <definedName name="_xlnm.Print_Titles" localSheetId="4">'400章 （白羊城大桥）'!$1:$4</definedName>
    <definedName name="_xlnm._FilterDatabase" localSheetId="5" hidden="1">'400章 （北禾路特大桥）'!$C$4:$F$14</definedName>
    <definedName name="_xlnm.Print_Area" localSheetId="5">'400章 （北禾路特大桥）'!$A$1:$F$14</definedName>
    <definedName name="_xlnm.Print_Titles" localSheetId="5">'400章 （北禾路特大桥）'!$1:$4</definedName>
    <definedName name="_xlnm._FilterDatabase" localSheetId="8" hidden="1">'500章（白羊城隧道）'!$C$4:$F$32</definedName>
    <definedName name="_xlnm.Print_Area" localSheetId="8">'500章（白羊城隧道）'!$A$1:$F$32</definedName>
    <definedName name="_xlnm.Print_Titles" localSheetId="8">'500章（白羊城隧道）'!$1:$4</definedName>
    <definedName name="_xlnm._FilterDatabase" localSheetId="9" hidden="1">'500章（梯子峪隧道）'!$C$4:$F$17</definedName>
    <definedName name="_xlnm.Print_Area" localSheetId="9">'500章（梯子峪隧道）'!$A$1:$F$17</definedName>
    <definedName name="_xlnm.Print_Titles" localSheetId="9">'500章（梯子峪隧道）'!$1:$4</definedName>
    <definedName name="_xlnm._FilterDatabase" localSheetId="10" hidden="1">'500章（石峡隧道）'!$C$4:$F$51</definedName>
    <definedName name="_xlnm.Print_Area" localSheetId="10">'500章（石峡隧道）'!$A$1:$F$51</definedName>
    <definedName name="_xlnm.Print_Titles" localSheetId="10">'500章（石峡隧道）'!$1:$4</definedName>
    <definedName name="_xlnm._FilterDatabase" localSheetId="11" hidden="1">'500章（营城子隧道）'!$C$4:$F$17</definedName>
    <definedName name="_xlnm.Print_Area" localSheetId="11">'500章（营城子隧道）'!$A$1:$F$17</definedName>
    <definedName name="_xlnm.Print_Titles" localSheetId="11">'500章（营城子隧道）'!$1:$4</definedName>
    <definedName name="_xlnm._FilterDatabase" localSheetId="13" hidden="1">'700章（六环路立交）'!$C$4:$F$23</definedName>
    <definedName name="_xlnm.Print_Area" localSheetId="13">'700章（六环路立交）'!$A$1:$F$23</definedName>
    <definedName name="_xlnm.Print_Titles" localSheetId="13">'700章（六环路立交）'!$1:$4</definedName>
    <definedName name="_xlnm._FilterDatabase" localSheetId="14" hidden="1">'700章（路段）'!$C$4:$F$11</definedName>
    <definedName name="_xlnm.Print_Area" localSheetId="14">'700章（路段）'!$A$1:$F$11</definedName>
    <definedName name="_xlnm.Print_Titles" localSheetId="14">'700章（路段）'!$1:$4</definedName>
    <definedName name="_xlnm._FilterDatabase" localSheetId="7" hidden="1">'400章汇总表'!$C$4:$C$10</definedName>
    <definedName name="_xlnm.Print_Area" localSheetId="7">'400章汇总表'!$A$1:$C$10</definedName>
    <definedName name="_xlnm.Print_Titles" localSheetId="7">'400章汇总表'!$1:$4</definedName>
    <definedName name="_xlnm._FilterDatabase" localSheetId="12" hidden="1">'500章汇总表'!$C$4:$C$9</definedName>
    <definedName name="_xlnm.Print_Area" localSheetId="12">'500章汇总表'!$A$1:$C$9</definedName>
    <definedName name="_xlnm.Print_Titles" localSheetId="12">'500章汇总表'!$1:$4</definedName>
    <definedName name="_xlnm._FilterDatabase" localSheetId="15" hidden="1">'700章汇总表 '!$C$4:$C$7</definedName>
    <definedName name="_xlnm.Print_Area" localSheetId="15">'700章汇总表 '!$A$1:$C$7</definedName>
    <definedName name="_xlnm.Print_Titles" localSheetId="15">'700章汇总表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<sst xmlns="http://schemas.openxmlformats.org/spreadsheetml/2006/main" count="634" uniqueCount="250">
  <si>
    <t>工 程 量 清 单</t>
  </si>
  <si>
    <t>工程名称：兴延项目特大暴雨灾后恢复专项工程</t>
  </si>
  <si>
    <t>清单   第100章   总  则</t>
  </si>
  <si>
    <t>子目号</t>
  </si>
  <si>
    <t>子  目  名  称</t>
  </si>
  <si>
    <t>单位</t>
  </si>
  <si>
    <t>数量</t>
  </si>
  <si>
    <t>单价</t>
  </si>
  <si>
    <t>合价</t>
  </si>
  <si>
    <t>工程管理</t>
  </si>
  <si>
    <t>102-1</t>
  </si>
  <si>
    <t>竣工文件</t>
  </si>
  <si>
    <t>总额</t>
  </si>
  <si>
    <t>102-2</t>
  </si>
  <si>
    <t>施工环保费</t>
  </si>
  <si>
    <t>102-3</t>
  </si>
  <si>
    <t>安全生产费</t>
  </si>
  <si>
    <t>临时工程与设施</t>
  </si>
  <si>
    <t>103-6</t>
  </si>
  <si>
    <t>交通导改费</t>
  </si>
  <si>
    <t>清单100章合计  人民币 （元）</t>
  </si>
  <si>
    <t>清单    第200章    路   基</t>
  </si>
  <si>
    <t>挖方路基</t>
  </si>
  <si>
    <t>203-1</t>
  </si>
  <si>
    <t>路基挖方</t>
  </si>
  <si>
    <t>-a</t>
  </si>
  <si>
    <t>挖土方</t>
  </si>
  <si>
    <t>m³</t>
  </si>
  <si>
    <t>-b</t>
  </si>
  <si>
    <t>挖石方</t>
  </si>
  <si>
    <t>-c</t>
  </si>
  <si>
    <t>挖除非适用材料（不含淤泥、岩盐、冻土）</t>
  </si>
  <si>
    <t>-g</t>
  </si>
  <si>
    <t>挖泥沙</t>
  </si>
  <si>
    <t>特殊地区路基处理</t>
  </si>
  <si>
    <t>205-1</t>
  </si>
  <si>
    <t>软土路基处理</t>
  </si>
  <si>
    <t>-d</t>
  </si>
  <si>
    <t>土工合成材料</t>
  </si>
  <si>
    <t>-d-1</t>
  </si>
  <si>
    <t>透水土工布</t>
  </si>
  <si>
    <t>㎡</t>
  </si>
  <si>
    <t>坡面排水</t>
  </si>
  <si>
    <t>207-1</t>
  </si>
  <si>
    <t>边沟</t>
  </si>
  <si>
    <t>预制安装混凝土</t>
  </si>
  <si>
    <t>恢复C30混凝土方砖梯形边沟</t>
  </si>
  <si>
    <t>207-3</t>
  </si>
  <si>
    <t>截水沟</t>
  </si>
  <si>
    <t>浆砌片石</t>
  </si>
  <si>
    <t>-a-1</t>
  </si>
  <si>
    <t>恢复M10浆砌片石截水沟</t>
  </si>
  <si>
    <t>护坡、护面墙</t>
  </si>
  <si>
    <t>208-1</t>
  </si>
  <si>
    <t>护坡垫层</t>
  </si>
  <si>
    <t>砂砾垫层</t>
  </si>
  <si>
    <t>208-3</t>
  </si>
  <si>
    <t>浆砌片石护坡</t>
  </si>
  <si>
    <t>满铺浆砌片石护坡</t>
  </si>
  <si>
    <t>M10浆砌片石护坡</t>
  </si>
  <si>
    <t>现浇混凝土</t>
  </si>
  <si>
    <t>-c-1</t>
  </si>
  <si>
    <t>C30片石混凝土脚墙基础</t>
  </si>
  <si>
    <t>208-4</t>
  </si>
  <si>
    <t>混凝土护坡</t>
  </si>
  <si>
    <t>混凝土预制件满铺护坡</t>
  </si>
  <si>
    <t>-b-1</t>
  </si>
  <si>
    <t>空心六棱砖护坡</t>
  </si>
  <si>
    <t>208-5</t>
  </si>
  <si>
    <t>护面墙</t>
  </si>
  <si>
    <t>恢复重建院墙</t>
  </si>
  <si>
    <t>恢复重建砖砌院墙</t>
  </si>
  <si>
    <t>m</t>
  </si>
  <si>
    <t>208-9</t>
  </si>
  <si>
    <t>C30混凝土流水踏步</t>
  </si>
  <si>
    <t>挡土墙</t>
  </si>
  <si>
    <t>209-5</t>
  </si>
  <si>
    <t>混凝土挡土墙</t>
  </si>
  <si>
    <t>混凝土</t>
  </si>
  <si>
    <t>C25片石混凝土挡墙</t>
  </si>
  <si>
    <t>喷射混凝土和喷浆边坡防护</t>
  </si>
  <si>
    <t>212-2</t>
  </si>
  <si>
    <t>挂网锚喷混凝土防护边坡(全坡面)</t>
  </si>
  <si>
    <t>C25喷射混凝土防护边坡</t>
  </si>
  <si>
    <t>钢筋网(D0.8)</t>
  </si>
  <si>
    <t>kg</t>
  </si>
  <si>
    <t>铁丝网</t>
  </si>
  <si>
    <t>14号镀锌铁网</t>
  </si>
  <si>
    <t>-e</t>
  </si>
  <si>
    <t>锚杆</t>
  </si>
  <si>
    <t>-e-1</t>
  </si>
  <si>
    <t>钢筋锚杆(D20)</t>
  </si>
  <si>
    <t>-e-2</t>
  </si>
  <si>
    <t>钢筋锚杆(D25)</t>
  </si>
  <si>
    <t>清单200章合计  人民币 （元）</t>
  </si>
  <si>
    <t>清单    第400章    桥梁、涵洞（西峰山桥）</t>
  </si>
  <si>
    <t>砌石工程</t>
  </si>
  <si>
    <t>413-1</t>
  </si>
  <si>
    <t>M10浆砌片石锥坡</t>
  </si>
  <si>
    <t>C25混凝土锥坡基础</t>
  </si>
  <si>
    <t>清单400章合计  人民币 （元）</t>
  </si>
  <si>
    <t>清单    第400章    桥梁、涵洞（亭自庄桥）</t>
  </si>
  <si>
    <t>桥面铺装</t>
  </si>
  <si>
    <t>415-4</t>
  </si>
  <si>
    <t>桥面排水</t>
  </si>
  <si>
    <t>清理边沟泥沙</t>
  </si>
  <si>
    <t>清单    第400章    桥梁、涵洞（白羊城大桥）</t>
  </si>
  <si>
    <t>结构混凝土工程</t>
  </si>
  <si>
    <t>410-8</t>
  </si>
  <si>
    <t>墩柱混凝土处理</t>
  </si>
  <si>
    <t>墩柱外包ECC混凝土（含凿毛、界面剂）</t>
  </si>
  <si>
    <t>清单    第400章    桥梁、涵洞（北禾路特大桥）</t>
  </si>
  <si>
    <t>竖、横向集中排水管</t>
  </si>
  <si>
    <t>PVC管泄水管（D=100mm）（含透水土工布）</t>
  </si>
  <si>
    <t>清单    第400章    桥梁、涵洞</t>
  </si>
  <si>
    <t>圆管涵及倒虹吸管涵</t>
  </si>
  <si>
    <t>419-1</t>
  </si>
  <si>
    <t>单孔钢筋混凝土圆管涵</t>
  </si>
  <si>
    <t>恢复圆管涵，D=1.2m</t>
  </si>
  <si>
    <t>419-4</t>
  </si>
  <si>
    <t>M10浆砌片石流水踏步</t>
  </si>
  <si>
    <t>科   目   名   称</t>
  </si>
  <si>
    <t>金额(元)</t>
  </si>
  <si>
    <t>西峰山桥</t>
  </si>
  <si>
    <t>亭自庄桥</t>
  </si>
  <si>
    <t>白羊城大桥</t>
  </si>
  <si>
    <t>北禾路特大桥</t>
  </si>
  <si>
    <t>清单    第500章    隧道（白羊城隧道）</t>
  </si>
  <si>
    <t>洞身衬砌</t>
  </si>
  <si>
    <t>504-3</t>
  </si>
  <si>
    <t>边沟、电缆沟混凝土</t>
  </si>
  <si>
    <t>-f</t>
  </si>
  <si>
    <t>中心水沟疏通</t>
  </si>
  <si>
    <t>504-5</t>
  </si>
  <si>
    <t>洞内路面</t>
  </si>
  <si>
    <t>C40混凝土路面</t>
  </si>
  <si>
    <t>沥青混凝土</t>
  </si>
  <si>
    <t>粗粒式改性沥青混凝(AC-25)7cm</t>
  </si>
  <si>
    <t>-c-2</t>
  </si>
  <si>
    <t>改性沥青玛蹄脂沥青混凝土(SMA-13)4cm</t>
  </si>
  <si>
    <t>-c-3</t>
  </si>
  <si>
    <t>改性乳化沥青粘层</t>
  </si>
  <si>
    <t>路面破除</t>
  </si>
  <si>
    <t>路面破除/沥青层</t>
  </si>
  <si>
    <t>-d-2</t>
  </si>
  <si>
    <t>路面破除/混凝土层</t>
  </si>
  <si>
    <t>防水与排水</t>
  </si>
  <si>
    <t>505-1</t>
  </si>
  <si>
    <t>排水管</t>
  </si>
  <si>
    <t>-b-2</t>
  </si>
  <si>
    <t>Φ50PVC管</t>
  </si>
  <si>
    <t>-b-5</t>
  </si>
  <si>
    <t>Φ110横向软式透水盲管</t>
  </si>
  <si>
    <t>-b-6</t>
  </si>
  <si>
    <t>无纺布（350g/㎡）</t>
  </si>
  <si>
    <t>涂料防水层</t>
  </si>
  <si>
    <t>-f-1</t>
  </si>
  <si>
    <t>2mm厚水泥基防水涂料</t>
  </si>
  <si>
    <t>注浆</t>
  </si>
  <si>
    <t>-g-3</t>
  </si>
  <si>
    <t>环氧树脂浆液</t>
  </si>
  <si>
    <t>-g-4</t>
  </si>
  <si>
    <t>Φ20注浆管</t>
  </si>
  <si>
    <t>-h</t>
  </si>
  <si>
    <t>沟槽剔槽封堵</t>
  </si>
  <si>
    <t>洞内防火涂料和装饰工程</t>
  </si>
  <si>
    <t>506-1</t>
  </si>
  <si>
    <t>洞内防火涂料</t>
  </si>
  <si>
    <t>清单500章合计  人民币 （元）</t>
  </si>
  <si>
    <t>清单    第500章    隧道（梯子峪隧道）</t>
  </si>
  <si>
    <t>清单    第500章    隧道（石峡隧道）</t>
  </si>
  <si>
    <t>洞身开挖</t>
  </si>
  <si>
    <t>503-1</t>
  </si>
  <si>
    <t>斜井洞身开挖</t>
  </si>
  <si>
    <t>504-1</t>
  </si>
  <si>
    <t>钢筋</t>
  </si>
  <si>
    <t>HPB300</t>
  </si>
  <si>
    <t>-a-2</t>
  </si>
  <si>
    <t>HRB400</t>
  </si>
  <si>
    <t>C30混凝土</t>
  </si>
  <si>
    <t>现浇混凝土沟槽</t>
  </si>
  <si>
    <t>C30横向截水沟</t>
  </si>
  <si>
    <t>C30排水涵</t>
  </si>
  <si>
    <t>预制安装混凝土沟槽盖板</t>
  </si>
  <si>
    <t>504-4</t>
  </si>
  <si>
    <t>洞室门</t>
  </si>
  <si>
    <t>型钢防火门</t>
  </si>
  <si>
    <t>个</t>
  </si>
  <si>
    <t>-b-7</t>
  </si>
  <si>
    <t>排水管DN600</t>
  </si>
  <si>
    <t>清单    第500章    隧道（营城子隧道）</t>
  </si>
  <si>
    <t>清单    第500章    隧道</t>
  </si>
  <si>
    <t>白羊城隧道</t>
  </si>
  <si>
    <t>梯子峪隧道</t>
  </si>
  <si>
    <t>石峡隧道</t>
  </si>
  <si>
    <t>营城子隧道</t>
  </si>
  <si>
    <t>清单    第700章    绿化及环境保护设施（六环路立交）</t>
  </si>
  <si>
    <t>铺设表土</t>
  </si>
  <si>
    <t>702-1</t>
  </si>
  <si>
    <t>开挖并铺设表土</t>
  </si>
  <si>
    <t>撒播草种和铺植草皮</t>
  </si>
  <si>
    <t>703-2</t>
  </si>
  <si>
    <t>撒播草种及花卉、灌木籽（含喷播）</t>
  </si>
  <si>
    <t>二月兰、波斯菊、甘野菊、紫花苜宿、高羊茅混播（撒播密度20g/㎡）</t>
  </si>
  <si>
    <t>种植乔木、灌木和攀缘植物</t>
  </si>
  <si>
    <t>704-1</t>
  </si>
  <si>
    <t>人工种植乔木</t>
  </si>
  <si>
    <t>云杉（高度2.5-3m）</t>
  </si>
  <si>
    <t>株</t>
  </si>
  <si>
    <t>侧柏（高度3-3.5cm）</t>
  </si>
  <si>
    <t>旱柳（胸径8-9cm）</t>
  </si>
  <si>
    <t>新疆杨（胸径8-9cm）</t>
  </si>
  <si>
    <t>刺槐（胸径8-9cm）</t>
  </si>
  <si>
    <t>栾树（胸径8-9cm）</t>
  </si>
  <si>
    <t>元宝枫（胸径7-8cm）</t>
  </si>
  <si>
    <t>金叶复叶槭（胸径8-9cm）</t>
  </si>
  <si>
    <t>-j</t>
  </si>
  <si>
    <t>紫叶李（地径4-5cm）</t>
  </si>
  <si>
    <t>-k</t>
  </si>
  <si>
    <t>山桃（地径4-5cm）</t>
  </si>
  <si>
    <t>-l</t>
  </si>
  <si>
    <t>碧桃（地径3-4cm）</t>
  </si>
  <si>
    <t>清单700章合计  人民币 （元）</t>
  </si>
  <si>
    <t>清单    第700章    绿化及环境保护设施（路段）</t>
  </si>
  <si>
    <t>703-6</t>
  </si>
  <si>
    <t>客土喷播</t>
  </si>
  <si>
    <t>704-2</t>
  </si>
  <si>
    <t>人工种植灌木</t>
  </si>
  <si>
    <t>沙地柏（高度0.3-0.5m）</t>
  </si>
  <si>
    <t>清单    第700章    绿化及环境保护设施</t>
  </si>
  <si>
    <t>1</t>
  </si>
  <si>
    <t>六环路立交</t>
  </si>
  <si>
    <t>2</t>
  </si>
  <si>
    <t>路段</t>
  </si>
  <si>
    <t>5.4  投标报价汇总表</t>
  </si>
  <si>
    <t>序号</t>
  </si>
  <si>
    <t>章次</t>
  </si>
  <si>
    <t>总则</t>
  </si>
  <si>
    <t>路基</t>
  </si>
  <si>
    <t>路面</t>
  </si>
  <si>
    <t>/</t>
  </si>
  <si>
    <t>桥梁、涵洞</t>
  </si>
  <si>
    <t>隧道</t>
  </si>
  <si>
    <t>安全设施及预埋管线</t>
  </si>
  <si>
    <t>绿化及环境保护设施</t>
  </si>
  <si>
    <t>第100章～700章清单合计</t>
  </si>
  <si>
    <t>已包含在清单合计中的材料、工程设备、专业工程暂估价合计</t>
  </si>
  <si>
    <t>已包含在清单合计中的安全生产费(投标控制价上限的1.5%)</t>
  </si>
  <si>
    <t>清单合计减去材料、工程设备、专业工程暂估价、安全生产费合计（8-9-10=11）（评标价）</t>
  </si>
  <si>
    <t>投标报价（8=12）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</si>
</sst>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);\(0\)"/>
    <numFmt numFmtId="178" formatCode="0.00_ "/>
    <numFmt numFmtId="179" formatCode="0.00_);[Red]\(0.00\)"/>
    <numFmt numFmtId="180" formatCode="0_ "/>
    <numFmt numFmtId="181" formatCode="0.000_ "/>
  </numFmts>
  <fonts count="33">
    <font>
      <sz val="12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sz val="10.5"/>
      <name val="宋体"/>
      <charset val="134"/>
      <scheme val="minor"/>
    </font>
    <font>
      <sz val="10.5"/>
      <color rgb="FFFF0000"/>
      <name val="宋体"/>
      <charset val="134"/>
    </font>
    <font>
      <sz val="12"/>
      <color rgb="FFFF0000"/>
      <name val="宋体"/>
      <charset val="134"/>
    </font>
    <font>
      <sz val="12"/>
      <name val="Arial"/>
      <charset val="134"/>
    </font>
    <font>
      <sz val="10.5"/>
      <name val="Arial"/>
      <charset val="134"/>
    </font>
    <font>
      <sz val="9"/>
      <name val="宋体"/>
      <charset val="134"/>
    </font>
    <font>
      <sz val="10.5"/>
      <color indexed="8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32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/>
    <xf numFmtId="0" fontId="0" fillId="0" borderId="0"/>
    <xf numFmtId="0" fontId="0" fillId="0" borderId="0"/>
    <xf numFmtId="0" fontId="31" fillId="0" borderId="0">
      <alignment vertical="center"/>
    </xf>
    <xf numFmtId="0" fontId="31" fillId="0" borderId="0">
      <alignment vertical="center"/>
    </xf>
  </cellStyleXfs>
  <cellXfs count="128">
    <xf numFmtId="0" fontId="0" fillId="0" borderId="0" xfId="0"/>
    <xf numFmtId="0" fontId="0" fillId="0" borderId="0" xfId="52" applyFill="1" applyProtection="1">
      <protection hidden="1"/>
    </xf>
    <xf numFmtId="0" fontId="1" fillId="0" borderId="0" xfId="52" applyFont="1" applyFill="1" applyAlignment="1" applyProtection="1">
      <alignment horizontal="center" vertical="center"/>
      <protection hidden="1"/>
    </xf>
    <xf numFmtId="0" fontId="2" fillId="0" borderId="0" xfId="81" applyFont="1" applyFill="1" applyAlignment="1" applyProtection="1">
      <alignment horizontal="left" vertical="center" wrapText="1"/>
      <protection hidden="1"/>
    </xf>
    <xf numFmtId="0" fontId="2" fillId="0" borderId="1" xfId="52" applyFont="1" applyFill="1" applyBorder="1" applyAlignment="1" applyProtection="1">
      <alignment horizontal="center" vertical="center"/>
      <protection hidden="1"/>
    </xf>
    <xf numFmtId="0" fontId="2" fillId="0" borderId="1" xfId="52" applyFont="1" applyFill="1" applyBorder="1" applyAlignment="1" applyProtection="1">
      <alignment horizontal="center" vertical="center" wrapText="1"/>
      <protection hidden="1"/>
    </xf>
    <xf numFmtId="176" fontId="2" fillId="0" borderId="1" xfId="52" applyNumberFormat="1" applyFont="1" applyFill="1" applyBorder="1" applyAlignment="1" applyProtection="1">
      <alignment horizontal="center" vertical="center"/>
      <protection hidden="1"/>
    </xf>
    <xf numFmtId="0" fontId="2" fillId="0" borderId="2" xfId="52" applyFont="1" applyFill="1" applyBorder="1" applyAlignment="1" applyProtection="1">
      <alignment horizontal="center" vertical="center" wrapText="1"/>
      <protection hidden="1"/>
    </xf>
    <xf numFmtId="0" fontId="2" fillId="0" borderId="3" xfId="52" applyFont="1" applyFill="1" applyBorder="1" applyAlignment="1" applyProtection="1">
      <alignment horizontal="left" vertical="center"/>
      <protection hidden="1"/>
    </xf>
    <xf numFmtId="0" fontId="2" fillId="0" borderId="2" xfId="52" applyFont="1" applyFill="1" applyBorder="1" applyAlignment="1" applyProtection="1">
      <alignment horizontal="left" vertical="center"/>
      <protection hidden="1"/>
    </xf>
    <xf numFmtId="0" fontId="2" fillId="0" borderId="3" xfId="52" applyFont="1" applyFill="1" applyBorder="1" applyAlignment="1" applyProtection="1">
      <alignment horizontal="left" vertical="center" wrapText="1"/>
      <protection hidden="1"/>
    </xf>
    <xf numFmtId="0" fontId="2" fillId="0" borderId="2" xfId="52" applyFont="1" applyFill="1" applyBorder="1" applyAlignment="1" applyProtection="1">
      <alignment horizontal="left" vertical="center" wrapText="1"/>
      <protection hidden="1"/>
    </xf>
    <xf numFmtId="176" fontId="2" fillId="0" borderId="1" xfId="52" applyNumberFormat="1" applyFont="1" applyFill="1" applyBorder="1" applyAlignment="1" applyProtection="1">
      <alignment horizontal="center" vertical="center"/>
      <protection locked="0" hidden="1"/>
    </xf>
    <xf numFmtId="0" fontId="2" fillId="0" borderId="1" xfId="52" applyFont="1" applyFill="1" applyBorder="1" applyAlignment="1" applyProtection="1">
      <alignment horizontal="left" vertical="center" wrapText="1"/>
      <protection hidden="1"/>
    </xf>
    <xf numFmtId="177" fontId="2" fillId="0" borderId="1" xfId="52" applyNumberFormat="1" applyFont="1" applyFill="1" applyBorder="1" applyAlignment="1" applyProtection="1">
      <alignment horizontal="center" vertical="center"/>
      <protection hidden="1"/>
    </xf>
    <xf numFmtId="0" fontId="3" fillId="0" borderId="0" xfId="52" applyFont="1" applyFill="1" applyProtection="1">
      <protection hidden="1"/>
    </xf>
    <xf numFmtId="0" fontId="4" fillId="0" borderId="0" xfId="52" applyFont="1" applyFill="1" applyProtection="1">
      <protection hidden="1"/>
    </xf>
    <xf numFmtId="0" fontId="5" fillId="0" borderId="0" xfId="52" applyFont="1" applyFill="1" applyProtection="1">
      <protection hidden="1"/>
    </xf>
    <xf numFmtId="176" fontId="5" fillId="0" borderId="0" xfId="52" applyNumberFormat="1" applyFont="1" applyFill="1" applyProtection="1">
      <protection hidden="1"/>
    </xf>
    <xf numFmtId="49" fontId="0" fillId="0" borderId="0" xfId="77" applyNumberFormat="1" applyFont="1" applyProtection="1">
      <protection hidden="1"/>
    </xf>
    <xf numFmtId="0" fontId="0" fillId="0" borderId="0" xfId="77" applyFont="1" applyAlignment="1" applyProtection="1">
      <alignment horizontal="left"/>
      <protection hidden="1"/>
    </xf>
    <xf numFmtId="0" fontId="0" fillId="0" borderId="0" xfId="77" applyFont="1" applyProtection="1">
      <protection hidden="1"/>
    </xf>
    <xf numFmtId="0" fontId="4" fillId="0" borderId="0" xfId="77" applyFont="1" applyAlignment="1" applyProtection="1">
      <alignment horizontal="left" vertical="center"/>
      <protection hidden="1"/>
    </xf>
    <xf numFmtId="0" fontId="2" fillId="0" borderId="0" xfId="77" applyFont="1" applyAlignment="1" applyProtection="1">
      <alignment horizontal="left" vertical="center"/>
      <protection hidden="1"/>
    </xf>
    <xf numFmtId="0" fontId="2" fillId="0" borderId="0" xfId="77" applyFont="1" applyProtection="1">
      <protection hidden="1"/>
    </xf>
    <xf numFmtId="49" fontId="1" fillId="0" borderId="0" xfId="77" applyNumberFormat="1" applyFont="1" applyAlignment="1" applyProtection="1">
      <alignment horizontal="center" vertical="center" wrapText="1"/>
      <protection hidden="1"/>
    </xf>
    <xf numFmtId="0" fontId="1" fillId="0" borderId="0" xfId="77" applyFont="1" applyAlignment="1" applyProtection="1">
      <alignment horizontal="center" vertical="center" wrapText="1"/>
      <protection hidden="1"/>
    </xf>
    <xf numFmtId="178" fontId="2" fillId="0" borderId="0" xfId="81" applyNumberFormat="1" applyFont="1" applyAlignment="1" applyProtection="1">
      <alignment horizontal="left" vertical="center" wrapText="1"/>
      <protection hidden="1"/>
    </xf>
    <xf numFmtId="49" fontId="2" fillId="0" borderId="1" xfId="77" applyNumberFormat="1" applyFont="1" applyBorder="1" applyAlignment="1" applyProtection="1">
      <alignment horizontal="center" vertical="center" wrapText="1"/>
      <protection hidden="1"/>
    </xf>
    <xf numFmtId="0" fontId="2" fillId="0" borderId="1" xfId="77" applyFont="1" applyBorder="1" applyAlignment="1" applyProtection="1">
      <alignment horizontal="center" vertical="center" wrapText="1"/>
      <protection hidden="1"/>
    </xf>
    <xf numFmtId="49" fontId="2" fillId="2" borderId="1" xfId="52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52" applyFont="1" applyFill="1" applyBorder="1" applyAlignment="1" applyProtection="1">
      <alignment horizontal="justify" vertical="center" wrapText="1"/>
      <protection hidden="1"/>
    </xf>
    <xf numFmtId="0" fontId="2" fillId="2" borderId="1" xfId="77" applyFont="1" applyFill="1" applyBorder="1" applyAlignment="1" applyProtection="1">
      <alignment horizontal="center" vertical="center" wrapText="1"/>
      <protection hidden="1"/>
    </xf>
    <xf numFmtId="49" fontId="2" fillId="0" borderId="1" xfId="77" applyNumberFormat="1" applyFont="1" applyBorder="1" applyAlignment="1" applyProtection="1">
      <alignment horizontal="center" vertical="center"/>
      <protection hidden="1"/>
    </xf>
    <xf numFmtId="0" fontId="2" fillId="0" borderId="1" xfId="77" applyFont="1" applyBorder="1" applyAlignment="1" applyProtection="1">
      <alignment horizontal="center" vertical="center"/>
      <protection hidden="1"/>
    </xf>
    <xf numFmtId="49" fontId="6" fillId="0" borderId="0" xfId="77" applyNumberFormat="1" applyFont="1" applyAlignment="1" applyProtection="1">
      <alignment vertical="center" wrapText="1"/>
      <protection hidden="1"/>
    </xf>
    <xf numFmtId="0" fontId="6" fillId="0" borderId="0" xfId="77" applyFont="1" applyAlignment="1" applyProtection="1">
      <alignment horizontal="left" vertical="center" wrapText="1"/>
      <protection hidden="1"/>
    </xf>
    <xf numFmtId="176" fontId="6" fillId="0" borderId="0" xfId="77" applyNumberFormat="1" applyFont="1" applyAlignment="1" applyProtection="1">
      <alignment horizontal="right" vertical="center" wrapText="1"/>
      <protection hidden="1"/>
    </xf>
    <xf numFmtId="49" fontId="2" fillId="0" borderId="0" xfId="77" applyNumberFormat="1" applyFont="1" applyAlignment="1" applyProtection="1">
      <alignment horizontal="left" vertical="center" wrapText="1"/>
      <protection hidden="1"/>
    </xf>
    <xf numFmtId="0" fontId="7" fillId="0" borderId="0" xfId="77" applyFont="1" applyAlignment="1" applyProtection="1">
      <alignment horizontal="left" vertical="center" wrapText="1"/>
      <protection hidden="1"/>
    </xf>
    <xf numFmtId="0" fontId="3" fillId="0" borderId="0" xfId="77" applyFont="1" applyAlignment="1" applyProtection="1">
      <alignment horizontal="left"/>
      <protection hidden="1"/>
    </xf>
    <xf numFmtId="0" fontId="0" fillId="0" borderId="0" xfId="0" applyFont="1" applyFill="1" applyProtection="1">
      <protection hidden="1"/>
    </xf>
    <xf numFmtId="49" fontId="0" fillId="0" borderId="0" xfId="77" applyNumberFormat="1" applyFont="1" applyFill="1" applyProtection="1">
      <protection hidden="1"/>
    </xf>
    <xf numFmtId="0" fontId="0" fillId="0" borderId="0" xfId="77" applyFont="1" applyFill="1" applyAlignment="1" applyProtection="1">
      <alignment horizontal="left"/>
      <protection hidden="1"/>
    </xf>
    <xf numFmtId="0" fontId="0" fillId="0" borderId="0" xfId="77" applyFont="1" applyFill="1" applyProtection="1">
      <protection hidden="1"/>
    </xf>
    <xf numFmtId="0" fontId="0" fillId="0" borderId="0" xfId="77" applyFont="1" applyFill="1" applyAlignment="1" applyProtection="1">
      <alignment horizontal="center" vertical="center" wrapText="1"/>
      <protection hidden="1"/>
    </xf>
    <xf numFmtId="178" fontId="0" fillId="0" borderId="0" xfId="77" applyNumberFormat="1" applyFont="1" applyFill="1" applyProtection="1">
      <protection hidden="1"/>
    </xf>
    <xf numFmtId="0" fontId="8" fillId="0" borderId="0" xfId="77" applyFont="1" applyFill="1" applyAlignment="1" applyProtection="1">
      <alignment horizontal="left" vertical="center" wrapText="1"/>
      <protection hidden="1"/>
    </xf>
    <xf numFmtId="0" fontId="2" fillId="0" borderId="0" xfId="77" applyFont="1" applyFill="1" applyAlignment="1" applyProtection="1">
      <alignment horizontal="left" vertical="center"/>
      <protection hidden="1"/>
    </xf>
    <xf numFmtId="0" fontId="2" fillId="0" borderId="0" xfId="77" applyFont="1" applyFill="1" applyProtection="1">
      <protection hidden="1"/>
    </xf>
    <xf numFmtId="49" fontId="1" fillId="0" borderId="0" xfId="77" applyNumberFormat="1" applyFont="1" applyFill="1" applyAlignment="1" applyProtection="1">
      <alignment horizontal="center" vertical="center" wrapText="1"/>
      <protection hidden="1"/>
    </xf>
    <xf numFmtId="0" fontId="1" fillId="0" borderId="0" xfId="77" applyFont="1" applyFill="1" applyAlignment="1" applyProtection="1">
      <alignment horizontal="center" vertical="center" wrapText="1"/>
      <protection hidden="1"/>
    </xf>
    <xf numFmtId="178" fontId="1" fillId="0" borderId="0" xfId="77" applyNumberFormat="1" applyFont="1" applyFill="1" applyAlignment="1" applyProtection="1">
      <alignment horizontal="center" vertical="center" wrapText="1"/>
      <protection hidden="1"/>
    </xf>
    <xf numFmtId="178" fontId="2" fillId="0" borderId="0" xfId="81" applyNumberFormat="1" applyFont="1" applyFill="1" applyAlignment="1" applyProtection="1">
      <alignment horizontal="left" vertical="center" wrapText="1"/>
      <protection hidden="1"/>
    </xf>
    <xf numFmtId="49" fontId="2" fillId="0" borderId="1" xfId="77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77" applyFont="1" applyFill="1" applyBorder="1" applyAlignment="1" applyProtection="1">
      <alignment horizontal="center" vertical="center" wrapText="1"/>
      <protection hidden="1"/>
    </xf>
    <xf numFmtId="178" fontId="2" fillId="0" borderId="1" xfId="77" applyNumberFormat="1" applyFont="1" applyFill="1" applyBorder="1" applyAlignment="1" applyProtection="1">
      <alignment horizontal="center" vertical="center" wrapText="1"/>
      <protection hidden="1"/>
    </xf>
    <xf numFmtId="179" fontId="2" fillId="0" borderId="1" xfId="77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52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77" applyFont="1" applyFill="1" applyBorder="1" applyAlignment="1" applyProtection="1">
      <alignment horizontal="left" vertical="center" wrapText="1"/>
      <protection hidden="1"/>
    </xf>
    <xf numFmtId="178" fontId="2" fillId="0" borderId="1" xfId="77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2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52" applyFont="1" applyFill="1" applyBorder="1" applyAlignment="1" applyProtection="1">
      <alignment horizontal="justify" vertical="center" wrapText="1"/>
      <protection hidden="1"/>
    </xf>
    <xf numFmtId="178" fontId="8" fillId="0" borderId="0" xfId="77" applyNumberFormat="1" applyFont="1" applyFill="1" applyAlignment="1" applyProtection="1">
      <alignment horizontal="left" vertical="center" wrapText="1"/>
      <protection hidden="1"/>
    </xf>
    <xf numFmtId="180" fontId="2" fillId="0" borderId="1" xfId="77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77" applyNumberFormat="1" applyFont="1" applyFill="1" applyBorder="1" applyAlignment="1" applyProtection="1">
      <alignment horizontal="center" vertical="center"/>
      <protection hidden="1"/>
    </xf>
    <xf numFmtId="0" fontId="2" fillId="0" borderId="1" xfId="77" applyFont="1" applyFill="1" applyBorder="1" applyAlignment="1" applyProtection="1">
      <alignment horizontal="center" vertical="center"/>
      <protection hidden="1"/>
    </xf>
    <xf numFmtId="178" fontId="2" fillId="0" borderId="1" xfId="77" applyNumberFormat="1" applyFont="1" applyFill="1" applyBorder="1" applyAlignment="1" applyProtection="1">
      <alignment horizontal="center" vertical="center"/>
      <protection hidden="1"/>
    </xf>
    <xf numFmtId="49" fontId="6" fillId="0" borderId="0" xfId="77" applyNumberFormat="1" applyFont="1" applyFill="1" applyAlignment="1" applyProtection="1">
      <alignment vertical="center" wrapText="1"/>
      <protection hidden="1"/>
    </xf>
    <xf numFmtId="0" fontId="6" fillId="0" borderId="0" xfId="77" applyFont="1" applyFill="1" applyAlignment="1" applyProtection="1">
      <alignment horizontal="left" vertical="center" wrapText="1"/>
      <protection hidden="1"/>
    </xf>
    <xf numFmtId="0" fontId="6" fillId="0" borderId="0" xfId="77" applyFont="1" applyFill="1" applyAlignment="1" applyProtection="1">
      <alignment horizontal="center" vertical="center" wrapText="1"/>
      <protection hidden="1"/>
    </xf>
    <xf numFmtId="179" fontId="6" fillId="0" borderId="0" xfId="77" applyNumberFormat="1" applyFont="1" applyFill="1" applyAlignment="1" applyProtection="1">
      <alignment horizontal="center" vertical="center" wrapText="1"/>
      <protection hidden="1"/>
    </xf>
    <xf numFmtId="178" fontId="6" fillId="0" borderId="0" xfId="77" applyNumberFormat="1" applyFont="1" applyFill="1" applyAlignment="1" applyProtection="1">
      <alignment horizontal="right" vertical="center" wrapText="1"/>
      <protection hidden="1"/>
    </xf>
    <xf numFmtId="176" fontId="6" fillId="0" borderId="0" xfId="77" applyNumberFormat="1" applyFont="1" applyFill="1" applyAlignment="1" applyProtection="1">
      <alignment horizontal="right" vertical="center" wrapText="1"/>
      <protection hidden="1"/>
    </xf>
    <xf numFmtId="49" fontId="2" fillId="0" borderId="0" xfId="77" applyNumberFormat="1" applyFont="1" applyFill="1" applyAlignment="1" applyProtection="1">
      <alignment horizontal="left" vertical="center" wrapText="1"/>
      <protection hidden="1"/>
    </xf>
    <xf numFmtId="0" fontId="7" fillId="0" borderId="0" xfId="77" applyFont="1" applyFill="1" applyAlignment="1" applyProtection="1">
      <alignment horizontal="left" vertical="center" wrapText="1"/>
      <protection hidden="1"/>
    </xf>
    <xf numFmtId="0" fontId="2" fillId="0" borderId="0" xfId="77" applyFont="1" applyFill="1" applyAlignment="1" applyProtection="1">
      <alignment horizontal="center" vertical="center"/>
      <protection hidden="1"/>
    </xf>
    <xf numFmtId="0" fontId="2" fillId="0" borderId="0" xfId="77" applyFont="1" applyFill="1" applyAlignment="1" applyProtection="1">
      <alignment horizontal="center" vertical="center" wrapText="1"/>
      <protection hidden="1"/>
    </xf>
    <xf numFmtId="178" fontId="2" fillId="0" borderId="0" xfId="77" applyNumberFormat="1" applyFont="1" applyFill="1" applyAlignment="1" applyProtection="1">
      <alignment horizontal="center" vertical="center"/>
      <protection hidden="1"/>
    </xf>
    <xf numFmtId="0" fontId="2" fillId="2" borderId="1" xfId="52" applyNumberFormat="1" applyFont="1" applyFill="1" applyBorder="1" applyAlignment="1" applyProtection="1">
      <alignment horizontal="center" vertical="center" wrapText="1"/>
      <protection hidden="1"/>
    </xf>
    <xf numFmtId="181" fontId="2" fillId="0" borderId="1" xfId="77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77" applyFont="1" applyBorder="1" applyAlignment="1" applyProtection="1">
      <alignment horizontal="left" vertical="center" wrapText="1"/>
      <protection hidden="1"/>
    </xf>
    <xf numFmtId="0" fontId="2" fillId="0" borderId="1" xfId="81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178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2" fontId="9" fillId="0" borderId="4" xfId="52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0" fillId="0" borderId="0" xfId="0" applyFill="1"/>
    <xf numFmtId="178" fontId="2" fillId="0" borderId="1" xfId="77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Fill="1"/>
    <xf numFmtId="0" fontId="0" fillId="0" borderId="0" xfId="77" applyFont="1" applyFill="1" applyAlignment="1" applyProtection="1">
      <alignment horizontal="center"/>
      <protection hidden="1"/>
    </xf>
    <xf numFmtId="178" fontId="0" fillId="0" borderId="0" xfId="77" applyNumberFormat="1" applyFont="1" applyFill="1" applyAlignment="1" applyProtection="1">
      <alignment horizontal="center" wrapText="1"/>
      <protection hidden="1"/>
    </xf>
    <xf numFmtId="178" fontId="0" fillId="0" borderId="0" xfId="77" applyNumberFormat="1" applyFont="1" applyFill="1" applyAlignment="1" applyProtection="1">
      <alignment horizontal="center"/>
      <protection hidden="1"/>
    </xf>
    <xf numFmtId="0" fontId="10" fillId="0" borderId="0" xfId="77" applyFont="1" applyFill="1" applyAlignment="1" applyProtection="1">
      <alignment horizontal="left" vertical="center" wrapText="1"/>
      <protection hidden="1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1" xfId="62" applyFont="1" applyFill="1" applyBorder="1" applyAlignment="1" applyProtection="1">
      <alignment horizontal="center" vertical="center"/>
      <protection hidden="1"/>
    </xf>
    <xf numFmtId="0" fontId="2" fillId="0" borderId="1" xfId="80" applyFont="1" applyFill="1" applyBorder="1" applyAlignment="1" applyProtection="1">
      <alignment vertical="center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80" applyFont="1" applyFill="1" applyBorder="1" applyProtection="1">
      <alignment vertical="center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1" xfId="62" applyNumberFormat="1" applyFont="1" applyFill="1" applyBorder="1" applyAlignment="1" applyProtection="1">
      <alignment horizontal="center" vertical="center"/>
      <protection hidden="1"/>
    </xf>
    <xf numFmtId="178" fontId="2" fillId="0" borderId="1" xfId="81" applyNumberFormat="1" applyFont="1" applyFill="1" applyBorder="1" applyAlignment="1" applyProtection="1">
      <alignment horizontal="center" vertical="center"/>
      <protection hidden="1"/>
    </xf>
    <xf numFmtId="0" fontId="2" fillId="0" borderId="1" xfId="50" applyFont="1" applyFill="1" applyBorder="1" applyAlignment="1" applyProtection="1">
      <alignment horizontal="left" vertical="center" wrapText="1"/>
      <protection hidden="1"/>
    </xf>
    <xf numFmtId="0" fontId="2" fillId="0" borderId="1" xfId="50" applyFont="1" applyFill="1" applyBorder="1" applyAlignment="1" applyProtection="1">
      <alignment horizontal="center" vertical="center"/>
      <protection hidden="1"/>
    </xf>
    <xf numFmtId="0" fontId="3" fillId="0" borderId="1" xfId="50" applyFont="1" applyFill="1" applyBorder="1" applyAlignment="1" applyProtection="1">
      <alignment horizontal="left" vertical="center" wrapText="1"/>
      <protection hidden="1"/>
    </xf>
    <xf numFmtId="0" fontId="0" fillId="0" borderId="1" xfId="77" applyFont="1" applyFill="1" applyBorder="1" applyAlignment="1" applyProtection="1">
      <alignment horizontal="center"/>
      <protection hidden="1"/>
    </xf>
    <xf numFmtId="178" fontId="0" fillId="0" borderId="1" xfId="77" applyNumberFormat="1" applyFont="1" applyFill="1" applyBorder="1" applyAlignment="1" applyProtection="1">
      <alignment horizontal="center" wrapText="1"/>
      <protection hidden="1"/>
    </xf>
    <xf numFmtId="0" fontId="0" fillId="0" borderId="1" xfId="77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ont="1" applyFill="1" applyBorder="1"/>
    <xf numFmtId="1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Protection="1">
      <protection hidden="1"/>
    </xf>
    <xf numFmtId="178" fontId="6" fillId="0" borderId="0" xfId="77" applyNumberFormat="1" applyFont="1" applyFill="1" applyAlignment="1" applyProtection="1">
      <alignment horizontal="center" vertical="center" wrapText="1"/>
      <protection hidden="1"/>
    </xf>
    <xf numFmtId="0" fontId="0" fillId="0" borderId="0" xfId="77" applyFill="1" applyProtection="1">
      <protection hidden="1"/>
    </xf>
    <xf numFmtId="178" fontId="0" fillId="0" borderId="0" xfId="52" applyNumberFormat="1" applyFill="1" applyProtection="1">
      <protection hidden="1"/>
    </xf>
    <xf numFmtId="0" fontId="4" fillId="0" borderId="0" xfId="52" applyFont="1" applyFill="1" applyAlignment="1" applyProtection="1">
      <alignment horizontal="left" vertical="center"/>
      <protection hidden="1"/>
    </xf>
    <xf numFmtId="0" fontId="4" fillId="0" borderId="0" xfId="77" applyFont="1" applyFill="1" applyAlignment="1" applyProtection="1">
      <alignment horizontal="left" vertical="center"/>
      <protection hidden="1"/>
    </xf>
    <xf numFmtId="0" fontId="2" fillId="0" borderId="3" xfId="52" applyFont="1" applyFill="1" applyBorder="1" applyAlignment="1" applyProtection="1">
      <alignment horizontal="center" vertical="center" wrapText="1"/>
      <protection hidden="1"/>
    </xf>
    <xf numFmtId="0" fontId="2" fillId="0" borderId="5" xfId="52" applyFont="1" applyFill="1" applyBorder="1" applyAlignment="1" applyProtection="1">
      <alignment horizontal="center" vertical="center" wrapText="1"/>
      <protection hidden="1"/>
    </xf>
    <xf numFmtId="0" fontId="2" fillId="0" borderId="6" xfId="52" applyFont="1" applyFill="1" applyBorder="1" applyAlignment="1" applyProtection="1">
      <alignment horizontal="center" vertical="center" wrapText="1"/>
      <protection hidden="1"/>
    </xf>
    <xf numFmtId="178" fontId="2" fillId="0" borderId="1" xfId="52" applyNumberFormat="1" applyFont="1" applyFill="1" applyBorder="1" applyAlignment="1" applyProtection="1">
      <alignment horizontal="center" vertical="center" wrapText="1"/>
      <protection hidden="1"/>
    </xf>
    <xf numFmtId="0" fontId="2" fillId="0" borderId="6" xfId="52" applyFont="1" applyFill="1" applyBorder="1" applyAlignment="1" applyProtection="1">
      <alignment horizontal="left" vertical="center" wrapText="1"/>
      <protection hidden="1"/>
    </xf>
    <xf numFmtId="178" fontId="2" fillId="0" borderId="1" xfId="52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7" xfId="52" applyFont="1" applyFill="1" applyBorder="1" applyAlignment="1" applyProtection="1">
      <alignment horizontal="center" vertical="center" wrapText="1"/>
      <protection hidden="1"/>
    </xf>
    <xf numFmtId="0" fontId="2" fillId="0" borderId="8" xfId="52" applyFont="1" applyFill="1" applyBorder="1" applyAlignment="1" applyProtection="1">
      <alignment horizontal="center" vertical="center" wrapText="1"/>
      <protection hidden="1"/>
    </xf>
    <xf numFmtId="0" fontId="2" fillId="0" borderId="9" xfId="52" applyFont="1" applyFill="1" applyBorder="1" applyAlignment="1" applyProtection="1">
      <alignment horizontal="center" vertical="center" wrapText="1"/>
      <protection hidden="1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12 2" xfId="50"/>
    <cellStyle name="常规 2" xfId="51"/>
    <cellStyle name="常规 2 2" xfId="52"/>
    <cellStyle name="常规 2 2 2" xfId="53"/>
    <cellStyle name="常规 2 2 3" xfId="54"/>
    <cellStyle name="常规 24" xfId="55"/>
    <cellStyle name="常规 3" xfId="56"/>
    <cellStyle name="常规 3 4" xfId="57"/>
    <cellStyle name="常规 3 4 2" xfId="58"/>
    <cellStyle name="常规 3 4 2 2" xfId="59"/>
    <cellStyle name="常规 3 5" xfId="60"/>
    <cellStyle name="常规 3 6 2" xfId="61"/>
    <cellStyle name="常规 4" xfId="62"/>
    <cellStyle name="常规 4 2" xfId="63"/>
    <cellStyle name="常规 4 3" xfId="64"/>
    <cellStyle name="常规 4 3 2" xfId="65"/>
    <cellStyle name="常规 4 3 3" xfId="66"/>
    <cellStyle name="常规 4 3 3 3" xfId="67"/>
    <cellStyle name="常规 4 3 3 3 2" xfId="68"/>
    <cellStyle name="常规 4 4" xfId="69"/>
    <cellStyle name="常规 4 4 2" xfId="70"/>
    <cellStyle name="常规 5" xfId="71"/>
    <cellStyle name="常规 5 2" xfId="72"/>
    <cellStyle name="常规 5 3" xfId="73"/>
    <cellStyle name="常规 5 4 2" xfId="74"/>
    <cellStyle name="常规 6" xfId="75"/>
    <cellStyle name="常规 6 2" xfId="76"/>
    <cellStyle name="常规 8" xfId="77"/>
    <cellStyle name="常规 8 2" xfId="78"/>
    <cellStyle name="常规 8 3" xfId="79"/>
    <cellStyle name="常规_Sheet1" xfId="80"/>
    <cellStyle name="常规_Sheet1 2" xfId="81"/>
  </cellStyles>
  <tableStyles count="0" defaultTableStyle="TableStyleMedium9" defaultPivotStyle="PivotStyleLight16"/>
  <colors>
    <mruColors>
      <color rgb="0000FFFF"/>
      <color rgb="00FF00FF"/>
      <color rgb="00FF66FF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customXml" Target="../customXml/item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zoomScale="110" zoomScaleNormal="110" workbookViewId="0">
      <selection activeCell="C7" sqref="C7"/>
    </sheetView>
  </sheetViews>
  <sheetFormatPr defaultColWidth="9" defaultRowHeight="14.25"/>
  <cols>
    <col min="1" max="1" width="9" style="1" customWidth="1"/>
    <col min="2" max="2" width="27.625" style="1" customWidth="1"/>
    <col min="3" max="3" width="7" style="1" customWidth="1"/>
    <col min="4" max="4" width="10" style="1" customWidth="1"/>
    <col min="5" max="5" width="10.5833333333333" style="116" customWidth="1"/>
    <col min="6" max="6" width="11.6666666666667" style="1" customWidth="1"/>
    <col min="7" max="7" width="9" style="117"/>
    <col min="8" max="9" width="9" style="16"/>
    <col min="10" max="16384" width="9" style="1"/>
  </cols>
  <sheetData>
    <row r="1" s="115" customFormat="1" ht="24.9" customHeight="1" spans="1:12">
      <c r="A1" s="50" t="s">
        <v>0</v>
      </c>
      <c r="B1" s="51"/>
      <c r="C1" s="51"/>
      <c r="D1" s="52"/>
      <c r="E1" s="52"/>
      <c r="F1" s="51"/>
      <c r="G1" s="118"/>
      <c r="H1" s="118"/>
      <c r="I1" s="118"/>
      <c r="J1" s="118"/>
      <c r="K1" s="118"/>
      <c r="L1" s="118"/>
    </row>
    <row r="2" s="115" customFormat="1" ht="30" customHeight="1" spans="1:12">
      <c r="A2" s="53" t="s">
        <v>1</v>
      </c>
      <c r="B2" s="53"/>
      <c r="C2" s="53"/>
      <c r="D2" s="53"/>
      <c r="E2" s="53"/>
      <c r="F2" s="53"/>
      <c r="G2" s="118"/>
      <c r="H2" s="118"/>
      <c r="I2" s="118"/>
      <c r="J2" s="118"/>
      <c r="K2" s="118"/>
      <c r="L2" s="118"/>
    </row>
    <row r="3" ht="24.9" customHeight="1" spans="1:6">
      <c r="A3" s="119" t="s">
        <v>2</v>
      </c>
      <c r="B3" s="120"/>
      <c r="C3" s="120"/>
      <c r="D3" s="120"/>
      <c r="E3" s="120"/>
      <c r="F3" s="7"/>
    </row>
    <row r="4" ht="30" customHeight="1" spans="1:6">
      <c r="A4" s="121" t="s">
        <v>3</v>
      </c>
      <c r="B4" s="121" t="s">
        <v>4</v>
      </c>
      <c r="C4" s="121" t="s">
        <v>5</v>
      </c>
      <c r="D4" s="121" t="s">
        <v>6</v>
      </c>
      <c r="E4" s="122" t="s">
        <v>7</v>
      </c>
      <c r="F4" s="5" t="s">
        <v>8</v>
      </c>
    </row>
    <row r="5" ht="30" customHeight="1" spans="1:6">
      <c r="A5" s="121">
        <v>102</v>
      </c>
      <c r="B5" s="123" t="s">
        <v>9</v>
      </c>
      <c r="C5" s="121"/>
      <c r="D5" s="121"/>
      <c r="E5" s="124"/>
      <c r="F5" s="5"/>
    </row>
    <row r="6" ht="30" customHeight="1" spans="1:6">
      <c r="A6" s="5" t="s">
        <v>10</v>
      </c>
      <c r="B6" s="62" t="s">
        <v>11</v>
      </c>
      <c r="C6" s="5" t="s">
        <v>12</v>
      </c>
      <c r="D6" s="5">
        <v>1</v>
      </c>
      <c r="E6" s="85"/>
      <c r="F6" s="5">
        <f>IF(D6="","",ROUND(D6*E6,0))</f>
        <v>0</v>
      </c>
    </row>
    <row r="7" ht="30" customHeight="1" spans="1:9">
      <c r="A7" s="5" t="s">
        <v>13</v>
      </c>
      <c r="B7" s="62" t="s">
        <v>14</v>
      </c>
      <c r="C7" s="5" t="s">
        <v>12</v>
      </c>
      <c r="D7" s="5">
        <v>1</v>
      </c>
      <c r="E7" s="85"/>
      <c r="F7" s="5">
        <f>IF(D7="","",ROUND(D7*E7,0))</f>
        <v>0</v>
      </c>
      <c r="I7" s="1"/>
    </row>
    <row r="8" ht="30" customHeight="1" spans="1:16">
      <c r="A8" s="5" t="s">
        <v>15</v>
      </c>
      <c r="B8" s="62" t="s">
        <v>16</v>
      </c>
      <c r="C8" s="5" t="s">
        <v>12</v>
      </c>
      <c r="D8" s="5">
        <v>1</v>
      </c>
      <c r="E8" s="85"/>
      <c r="F8" s="5">
        <f>IF(D8="","",ROUND(D8*E8,0))</f>
        <v>0</v>
      </c>
      <c r="N8" s="117"/>
      <c r="O8" s="16"/>
      <c r="P8" s="16"/>
    </row>
    <row r="9" ht="30" customHeight="1" spans="1:16">
      <c r="A9" s="5">
        <v>103</v>
      </c>
      <c r="B9" s="62" t="s">
        <v>17</v>
      </c>
      <c r="C9" s="5"/>
      <c r="D9" s="5"/>
      <c r="E9" s="85"/>
      <c r="F9" s="5" t="str">
        <f>IF(D9="","",ROUND(D9*E9,0))</f>
        <v/>
      </c>
      <c r="N9" s="117"/>
      <c r="O9" s="16"/>
      <c r="P9" s="16"/>
    </row>
    <row r="10" s="1" customFormat="1" ht="45.15" customHeight="1" spans="1:16">
      <c r="A10" s="5" t="s">
        <v>18</v>
      </c>
      <c r="B10" s="62" t="s">
        <v>19</v>
      </c>
      <c r="C10" s="5" t="s">
        <v>12</v>
      </c>
      <c r="D10" s="5">
        <v>1</v>
      </c>
      <c r="E10" s="85"/>
      <c r="F10" s="5">
        <f>IF(D10="","",ROUND(D10*E10,0))</f>
        <v>0</v>
      </c>
      <c r="G10" s="117"/>
      <c r="H10" s="16"/>
      <c r="I10" s="16"/>
      <c r="N10" s="117"/>
      <c r="O10" s="16"/>
      <c r="P10" s="16"/>
    </row>
    <row r="11" ht="30" customHeight="1" spans="1:6">
      <c r="A11" s="125" t="s">
        <v>20</v>
      </c>
      <c r="B11" s="126"/>
      <c r="C11" s="126"/>
      <c r="D11" s="126"/>
      <c r="E11" s="127"/>
      <c r="F11" s="5">
        <f>ROUND(SUM(F5:F10),0)</f>
        <v>0</v>
      </c>
    </row>
    <row r="19" spans="4:4">
      <c r="D19" s="17"/>
    </row>
    <row r="20" spans="4:4">
      <c r="D20" s="17"/>
    </row>
    <row r="21" spans="4:4">
      <c r="D21" s="17"/>
    </row>
    <row r="22" spans="4:4">
      <c r="D22" s="16"/>
    </row>
    <row r="24" spans="4:4">
      <c r="D24" s="17"/>
    </row>
    <row r="25" spans="4:4">
      <c r="D25" s="17"/>
    </row>
  </sheetData>
  <sheetProtection password="E813" sheet="1"/>
  <protectedRanges>
    <protectedRange sqref="E3:E11" name="区域1_1"/>
    <protectedRange sqref="E1:E2" name="区域1_1_1_1_1"/>
    <protectedRange sqref="E1:E2" name="区域1_1_1_2_1_1"/>
  </protectedRanges>
  <mergeCells count="4">
    <mergeCell ref="A1:F1"/>
    <mergeCell ref="A2:F2"/>
    <mergeCell ref="A3:F3"/>
    <mergeCell ref="A11:E11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pane xSplit="6" ySplit="4" topLeftCell="G5" activePane="bottomRight" state="frozen"/>
      <selection/>
      <selection pane="topRight"/>
      <selection pane="bottomLeft"/>
      <selection pane="bottomRight" activeCell="D9" sqref="D9"/>
    </sheetView>
  </sheetViews>
  <sheetFormatPr defaultColWidth="9" defaultRowHeight="14.25"/>
  <cols>
    <col min="1" max="1" width="8.08333333333333" style="42" customWidth="1"/>
    <col min="2" max="2" width="27.625" style="43" customWidth="1"/>
    <col min="3" max="3" width="7.08333333333333" style="44" customWidth="1"/>
    <col min="4" max="4" width="11.5833333333333" style="45" customWidth="1"/>
    <col min="5" max="5" width="10.5833333333333" style="46" customWidth="1"/>
    <col min="6" max="6" width="12.0833333333333" style="44" customWidth="1"/>
    <col min="7" max="7" width="11.6666666666667" style="47" customWidth="1"/>
    <col min="8" max="8" width="7.16666666666667" style="47" customWidth="1"/>
    <col min="9" max="9" width="10" style="48" customWidth="1"/>
    <col min="10" max="12" width="9" style="48"/>
    <col min="13" max="13" width="9" style="49"/>
    <col min="14" max="16384" width="9" style="44"/>
  </cols>
  <sheetData>
    <row r="1" ht="24.9" customHeight="1" spans="1:18">
      <c r="A1" s="50" t="s">
        <v>0</v>
      </c>
      <c r="B1" s="51"/>
      <c r="C1" s="51"/>
      <c r="D1" s="51"/>
      <c r="E1" s="52"/>
      <c r="F1" s="51"/>
      <c r="Q1" s="48"/>
      <c r="R1" s="48"/>
    </row>
    <row r="2" ht="30" customHeight="1" spans="1:18">
      <c r="A2" s="53" t="str">
        <f>'100章'!A2:F2</f>
        <v>工程名称：兴延项目特大暴雨灾后恢复专项工程</v>
      </c>
      <c r="B2" s="53"/>
      <c r="C2" s="53"/>
      <c r="D2" s="53"/>
      <c r="E2" s="53"/>
      <c r="F2" s="53"/>
      <c r="Q2" s="48"/>
      <c r="R2" s="48"/>
    </row>
    <row r="3" ht="26.4" customHeight="1" spans="1:18">
      <c r="A3" s="54" t="s">
        <v>169</v>
      </c>
      <c r="B3" s="55"/>
      <c r="C3" s="55"/>
      <c r="D3" s="55"/>
      <c r="E3" s="56"/>
      <c r="F3" s="55"/>
      <c r="J3" s="76"/>
      <c r="K3" s="76"/>
      <c r="L3" s="77"/>
      <c r="M3" s="76"/>
      <c r="Q3" s="48"/>
      <c r="R3" s="48"/>
    </row>
    <row r="4" ht="30" customHeight="1" spans="1:18">
      <c r="A4" s="54" t="s">
        <v>3</v>
      </c>
      <c r="B4" s="55" t="s">
        <v>4</v>
      </c>
      <c r="C4" s="55" t="s">
        <v>5</v>
      </c>
      <c r="D4" s="57" t="s">
        <v>6</v>
      </c>
      <c r="E4" s="56" t="s">
        <v>7</v>
      </c>
      <c r="F4" s="55" t="s">
        <v>8</v>
      </c>
      <c r="J4" s="76"/>
      <c r="K4" s="76"/>
      <c r="L4" s="76"/>
      <c r="M4" s="76"/>
      <c r="Q4" s="48"/>
      <c r="R4" s="48"/>
    </row>
    <row r="5" s="41" customFormat="1" ht="30" customHeight="1" spans="1:18">
      <c r="A5" s="58">
        <v>505</v>
      </c>
      <c r="B5" s="59" t="s">
        <v>146</v>
      </c>
      <c r="C5" s="55"/>
      <c r="D5" s="57"/>
      <c r="E5" s="60"/>
      <c r="F5" s="5"/>
      <c r="G5" s="47"/>
      <c r="H5" s="47"/>
      <c r="I5" s="48"/>
      <c r="J5" s="76"/>
      <c r="K5" s="76"/>
      <c r="L5" s="76"/>
      <c r="M5" s="76"/>
      <c r="N5" s="44"/>
      <c r="O5" s="44"/>
      <c r="P5" s="44"/>
      <c r="Q5" s="48"/>
      <c r="R5" s="48"/>
    </row>
    <row r="6" s="41" customFormat="1" ht="30" customHeight="1" spans="1:18">
      <c r="A6" s="61" t="s">
        <v>147</v>
      </c>
      <c r="B6" s="62" t="s">
        <v>146</v>
      </c>
      <c r="C6" s="5"/>
      <c r="D6" s="56"/>
      <c r="E6" s="60"/>
      <c r="F6" s="5"/>
      <c r="G6" s="47"/>
      <c r="M6" s="76"/>
      <c r="N6" s="44"/>
      <c r="O6" s="44"/>
      <c r="P6" s="44"/>
      <c r="Q6" s="48"/>
      <c r="R6" s="48"/>
    </row>
    <row r="7" s="41" customFormat="1" ht="30" customHeight="1" spans="1:18">
      <c r="A7" s="61" t="s">
        <v>28</v>
      </c>
      <c r="B7" s="62" t="s">
        <v>148</v>
      </c>
      <c r="C7" s="5"/>
      <c r="D7" s="56"/>
      <c r="E7" s="60"/>
      <c r="F7" s="5"/>
      <c r="G7" s="47"/>
      <c r="H7" s="63"/>
      <c r="I7" s="78"/>
      <c r="J7" s="76"/>
      <c r="K7" s="76"/>
      <c r="L7" s="76"/>
      <c r="M7" s="76"/>
      <c r="N7" s="44"/>
      <c r="O7" s="44"/>
      <c r="P7" s="44"/>
      <c r="Q7" s="48"/>
      <c r="R7" s="48"/>
    </row>
    <row r="8" s="41" customFormat="1" ht="30" customHeight="1" spans="1:18">
      <c r="A8" s="61" t="s">
        <v>149</v>
      </c>
      <c r="B8" s="62" t="s">
        <v>150</v>
      </c>
      <c r="C8" s="5" t="s">
        <v>72</v>
      </c>
      <c r="D8" s="56">
        <v>150</v>
      </c>
      <c r="E8" s="60"/>
      <c r="F8" s="5">
        <f t="shared" ref="F8:F14" si="0">IF(D8="","",ROUND(D8*E8,0))</f>
        <v>0</v>
      </c>
      <c r="G8" s="47"/>
      <c r="H8" s="63"/>
      <c r="I8" s="78"/>
      <c r="J8" s="76"/>
      <c r="K8" s="76"/>
      <c r="L8" s="76"/>
      <c r="M8" s="76"/>
      <c r="N8" s="44"/>
      <c r="O8" s="44"/>
      <c r="P8" s="44"/>
      <c r="Q8" s="48"/>
      <c r="R8" s="48"/>
    </row>
    <row r="9" s="41" customFormat="1" ht="30" customHeight="1" spans="1:18">
      <c r="A9" s="61" t="s">
        <v>131</v>
      </c>
      <c r="B9" s="62" t="s">
        <v>155</v>
      </c>
      <c r="C9" s="5"/>
      <c r="D9" s="56"/>
      <c r="E9" s="60"/>
      <c r="F9" s="5"/>
      <c r="G9" s="47"/>
      <c r="H9" s="63"/>
      <c r="I9" s="78"/>
      <c r="J9" s="76"/>
      <c r="K9" s="76"/>
      <c r="L9" s="76"/>
      <c r="M9" s="76"/>
      <c r="N9" s="44"/>
      <c r="O9" s="44"/>
      <c r="P9" s="44"/>
      <c r="Q9" s="48"/>
      <c r="R9" s="48"/>
    </row>
    <row r="10" s="41" customFormat="1" ht="30" customHeight="1" spans="1:18">
      <c r="A10" s="61" t="s">
        <v>156</v>
      </c>
      <c r="B10" s="62" t="s">
        <v>157</v>
      </c>
      <c r="C10" s="5" t="s">
        <v>41</v>
      </c>
      <c r="D10" s="56">
        <v>9.6</v>
      </c>
      <c r="E10" s="60"/>
      <c r="F10" s="5">
        <f t="shared" si="0"/>
        <v>0</v>
      </c>
      <c r="G10" s="47"/>
      <c r="H10" s="63"/>
      <c r="I10" s="78"/>
      <c r="J10" s="76"/>
      <c r="K10" s="76"/>
      <c r="L10" s="76"/>
      <c r="M10" s="76"/>
      <c r="N10" s="44"/>
      <c r="O10" s="44"/>
      <c r="P10" s="44"/>
      <c r="Q10" s="48"/>
      <c r="R10" s="48"/>
    </row>
    <row r="11" s="41" customFormat="1" ht="30" customHeight="1" spans="1:18">
      <c r="A11" s="61" t="s">
        <v>32</v>
      </c>
      <c r="B11" s="62" t="s">
        <v>158</v>
      </c>
      <c r="C11" s="5"/>
      <c r="D11" s="56"/>
      <c r="E11" s="60"/>
      <c r="F11" s="5"/>
      <c r="G11" s="47"/>
      <c r="H11" s="63"/>
      <c r="I11" s="78"/>
      <c r="J11" s="76"/>
      <c r="K11" s="76"/>
      <c r="L11" s="76"/>
      <c r="M11" s="76"/>
      <c r="N11" s="44"/>
      <c r="O11" s="44"/>
      <c r="P11" s="44"/>
      <c r="Q11" s="48"/>
      <c r="R11" s="48"/>
    </row>
    <row r="12" s="41" customFormat="1" ht="30" customHeight="1" spans="1:18">
      <c r="A12" s="61" t="s">
        <v>159</v>
      </c>
      <c r="B12" s="62" t="s">
        <v>160</v>
      </c>
      <c r="C12" s="5" t="s">
        <v>27</v>
      </c>
      <c r="D12" s="56">
        <v>0.8</v>
      </c>
      <c r="E12" s="60"/>
      <c r="F12" s="5">
        <f t="shared" si="0"/>
        <v>0</v>
      </c>
      <c r="G12" s="47"/>
      <c r="H12" s="63"/>
      <c r="I12" s="78"/>
      <c r="J12" s="76"/>
      <c r="K12" s="76"/>
      <c r="L12" s="76"/>
      <c r="M12" s="76"/>
      <c r="N12" s="44"/>
      <c r="O12" s="44"/>
      <c r="P12" s="44"/>
      <c r="Q12" s="48"/>
      <c r="R12" s="48"/>
    </row>
    <row r="13" s="41" customFormat="1" ht="30" customHeight="1" spans="1:18">
      <c r="A13" s="61" t="s">
        <v>161</v>
      </c>
      <c r="B13" s="62" t="s">
        <v>162</v>
      </c>
      <c r="C13" s="5" t="s">
        <v>72</v>
      </c>
      <c r="D13" s="56">
        <v>154.8</v>
      </c>
      <c r="E13" s="60"/>
      <c r="F13" s="5">
        <f t="shared" si="0"/>
        <v>0</v>
      </c>
      <c r="G13" s="47"/>
      <c r="H13" s="63"/>
      <c r="I13" s="78"/>
      <c r="J13" s="76"/>
      <c r="K13" s="76"/>
      <c r="L13" s="76"/>
      <c r="M13" s="76"/>
      <c r="N13" s="44"/>
      <c r="O13" s="44"/>
      <c r="P13" s="44"/>
      <c r="Q13" s="48"/>
      <c r="R13" s="48"/>
    </row>
    <row r="14" s="41" customFormat="1" ht="30" customHeight="1" spans="1:18">
      <c r="A14" s="61" t="s">
        <v>163</v>
      </c>
      <c r="B14" s="62" t="s">
        <v>164</v>
      </c>
      <c r="C14" s="5" t="s">
        <v>41</v>
      </c>
      <c r="D14" s="56">
        <v>5.28</v>
      </c>
      <c r="E14" s="60"/>
      <c r="F14" s="5">
        <f t="shared" si="0"/>
        <v>0</v>
      </c>
      <c r="G14" s="47"/>
      <c r="H14" s="63"/>
      <c r="I14" s="78"/>
      <c r="J14" s="76"/>
      <c r="K14" s="76"/>
      <c r="L14" s="76"/>
      <c r="M14" s="76"/>
      <c r="N14" s="44"/>
      <c r="O14" s="44"/>
      <c r="P14" s="44"/>
      <c r="Q14" s="48"/>
      <c r="R14" s="48"/>
    </row>
    <row r="15" s="41" customFormat="1" ht="30" customHeight="1" spans="1:18">
      <c r="A15" s="61">
        <v>506</v>
      </c>
      <c r="B15" s="62" t="s">
        <v>165</v>
      </c>
      <c r="C15" s="5"/>
      <c r="D15" s="56"/>
      <c r="E15" s="60"/>
      <c r="F15" s="5"/>
      <c r="G15" s="47"/>
      <c r="H15" s="63"/>
      <c r="I15" s="78"/>
      <c r="J15" s="76"/>
      <c r="K15" s="76"/>
      <c r="L15" s="76"/>
      <c r="M15" s="76"/>
      <c r="N15" s="44"/>
      <c r="O15" s="44"/>
      <c r="P15" s="44"/>
      <c r="Q15" s="48"/>
      <c r="R15" s="48"/>
    </row>
    <row r="16" s="41" customFormat="1" ht="30" customHeight="1" spans="1:18">
      <c r="A16" s="61" t="s">
        <v>166</v>
      </c>
      <c r="B16" s="62" t="s">
        <v>167</v>
      </c>
      <c r="C16" s="5" t="s">
        <v>41</v>
      </c>
      <c r="D16" s="56">
        <v>48</v>
      </c>
      <c r="E16" s="60"/>
      <c r="F16" s="5">
        <f>IF(D16="","",ROUND(D16*E16,0))</f>
        <v>0</v>
      </c>
      <c r="G16" s="47"/>
      <c r="H16" s="63"/>
      <c r="I16" s="78"/>
      <c r="J16" s="76"/>
      <c r="K16" s="76"/>
      <c r="L16" s="76"/>
      <c r="M16" s="76"/>
      <c r="N16" s="44"/>
      <c r="O16" s="44"/>
      <c r="P16" s="44"/>
      <c r="Q16" s="48"/>
      <c r="R16" s="48"/>
    </row>
    <row r="17" ht="30" customHeight="1" spans="1:11">
      <c r="A17" s="65" t="s">
        <v>168</v>
      </c>
      <c r="B17" s="66"/>
      <c r="C17" s="66"/>
      <c r="D17" s="66"/>
      <c r="E17" s="67"/>
      <c r="F17" s="55">
        <f>ROUND(SUM(F5:F16),0)</f>
        <v>0</v>
      </c>
      <c r="H17" s="63"/>
      <c r="K17" s="78"/>
    </row>
    <row r="18" ht="15" spans="1:6">
      <c r="A18" s="68"/>
      <c r="B18" s="69"/>
      <c r="C18" s="70"/>
      <c r="D18" s="71"/>
      <c r="E18" s="72"/>
      <c r="F18" s="73"/>
    </row>
    <row r="19" ht="15" spans="1:6">
      <c r="A19" s="74"/>
      <c r="B19" s="75"/>
      <c r="C19" s="70"/>
      <c r="D19" s="71"/>
      <c r="E19" s="72"/>
      <c r="F19" s="73"/>
    </row>
  </sheetData>
  <sheetProtection password="E813" sheet="1"/>
  <mergeCells count="5">
    <mergeCell ref="A1:F1"/>
    <mergeCell ref="A2:F2"/>
    <mergeCell ref="A3:F3"/>
    <mergeCell ref="A17:E17"/>
    <mergeCell ref="A19:B19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3"/>
  <sheetViews>
    <sheetView workbookViewId="0">
      <pane xSplit="6" ySplit="4" topLeftCell="G45" activePane="bottomRight" state="frozen"/>
      <selection/>
      <selection pane="topRight"/>
      <selection pane="bottomLeft"/>
      <selection pane="bottomRight" activeCell="F50" sqref="F50"/>
    </sheetView>
  </sheetViews>
  <sheetFormatPr defaultColWidth="9" defaultRowHeight="14.25"/>
  <cols>
    <col min="1" max="1" width="8.08333333333333" style="42" customWidth="1"/>
    <col min="2" max="2" width="27.625" style="43" customWidth="1"/>
    <col min="3" max="3" width="7.08333333333333" style="44" customWidth="1"/>
    <col min="4" max="4" width="11.5833333333333" style="45" customWidth="1"/>
    <col min="5" max="5" width="10.5833333333333" style="46" customWidth="1"/>
    <col min="6" max="6" width="12.0833333333333" style="44" customWidth="1"/>
    <col min="7" max="7" width="11.6666666666667" style="47" customWidth="1"/>
    <col min="8" max="8" width="8.875" style="47" customWidth="1"/>
    <col min="9" max="9" width="10" style="48" customWidth="1"/>
    <col min="10" max="10" width="9" style="48"/>
    <col min="11" max="11" width="9.25" style="48"/>
    <col min="12" max="12" width="9" style="48"/>
    <col min="13" max="13" width="9" style="49"/>
    <col min="14" max="16384" width="9" style="44"/>
  </cols>
  <sheetData>
    <row r="1" ht="24.9" customHeight="1" spans="1:18">
      <c r="A1" s="50" t="s">
        <v>0</v>
      </c>
      <c r="B1" s="51"/>
      <c r="C1" s="51"/>
      <c r="D1" s="51"/>
      <c r="E1" s="52"/>
      <c r="F1" s="51"/>
      <c r="Q1" s="48"/>
      <c r="R1" s="48"/>
    </row>
    <row r="2" ht="30" customHeight="1" spans="1:18">
      <c r="A2" s="53" t="str">
        <f>'100章'!A2:F2</f>
        <v>工程名称：兴延项目特大暴雨灾后恢复专项工程</v>
      </c>
      <c r="B2" s="53"/>
      <c r="C2" s="53"/>
      <c r="D2" s="53"/>
      <c r="E2" s="53"/>
      <c r="F2" s="53"/>
      <c r="Q2" s="48"/>
      <c r="R2" s="48"/>
    </row>
    <row r="3" ht="26.4" customHeight="1" spans="1:18">
      <c r="A3" s="54" t="s">
        <v>170</v>
      </c>
      <c r="B3" s="55"/>
      <c r="C3" s="55"/>
      <c r="D3" s="55"/>
      <c r="E3" s="56"/>
      <c r="F3" s="55"/>
      <c r="J3" s="76"/>
      <c r="K3" s="76"/>
      <c r="L3" s="77"/>
      <c r="M3" s="76"/>
      <c r="Q3" s="48"/>
      <c r="R3" s="48"/>
    </row>
    <row r="4" ht="30" customHeight="1" spans="1:18">
      <c r="A4" s="54" t="s">
        <v>3</v>
      </c>
      <c r="B4" s="55" t="s">
        <v>4</v>
      </c>
      <c r="C4" s="55" t="s">
        <v>5</v>
      </c>
      <c r="D4" s="57" t="s">
        <v>6</v>
      </c>
      <c r="E4" s="56" t="s">
        <v>7</v>
      </c>
      <c r="F4" s="55" t="s">
        <v>8</v>
      </c>
      <c r="J4" s="76"/>
      <c r="K4" s="76"/>
      <c r="L4" s="76"/>
      <c r="M4" s="76"/>
      <c r="Q4" s="48"/>
      <c r="R4" s="48"/>
    </row>
    <row r="5" s="41" customFormat="1" ht="30" customHeight="1" spans="1:18">
      <c r="A5" s="58">
        <v>503</v>
      </c>
      <c r="B5" s="59" t="s">
        <v>171</v>
      </c>
      <c r="C5" s="55"/>
      <c r="D5" s="57"/>
      <c r="E5" s="60"/>
      <c r="F5" s="5"/>
      <c r="G5" s="47"/>
      <c r="H5" s="47"/>
      <c r="I5" s="48"/>
      <c r="J5" s="76"/>
      <c r="K5" s="76"/>
      <c r="L5" s="76"/>
      <c r="M5" s="76"/>
      <c r="N5" s="44"/>
      <c r="O5" s="44"/>
      <c r="P5" s="44"/>
      <c r="Q5" s="48"/>
      <c r="R5" s="48"/>
    </row>
    <row r="6" s="41" customFormat="1" ht="30" customHeight="1" spans="1:18">
      <c r="A6" s="61" t="s">
        <v>172</v>
      </c>
      <c r="B6" s="62" t="s">
        <v>171</v>
      </c>
      <c r="C6" s="5"/>
      <c r="D6" s="56"/>
      <c r="E6" s="60"/>
      <c r="F6" s="5"/>
      <c r="G6" s="47"/>
      <c r="M6" s="76"/>
      <c r="N6" s="44"/>
      <c r="O6" s="44"/>
      <c r="P6" s="44"/>
      <c r="Q6" s="48"/>
      <c r="R6" s="48"/>
    </row>
    <row r="7" s="41" customFormat="1" ht="30" customHeight="1" spans="1:18">
      <c r="A7" s="61" t="s">
        <v>30</v>
      </c>
      <c r="B7" s="62" t="s">
        <v>173</v>
      </c>
      <c r="C7" s="5" t="s">
        <v>27</v>
      </c>
      <c r="D7" s="56">
        <v>16.9</v>
      </c>
      <c r="E7" s="60"/>
      <c r="F7" s="5">
        <f t="shared" ref="F7:F12" si="0">IF(D7="","",ROUND(D7*E7,0))</f>
        <v>0</v>
      </c>
      <c r="G7" s="47"/>
      <c r="H7" s="63"/>
      <c r="I7" s="78"/>
      <c r="J7" s="76"/>
      <c r="K7" s="76"/>
      <c r="L7" s="76"/>
      <c r="M7" s="76"/>
      <c r="N7" s="44"/>
      <c r="O7" s="44"/>
      <c r="P7" s="44"/>
      <c r="Q7" s="48"/>
      <c r="R7" s="48"/>
    </row>
    <row r="8" s="41" customFormat="1" ht="30" customHeight="1" spans="1:18">
      <c r="A8" s="61">
        <v>504</v>
      </c>
      <c r="B8" s="62" t="s">
        <v>128</v>
      </c>
      <c r="C8" s="5"/>
      <c r="D8" s="56"/>
      <c r="E8" s="60"/>
      <c r="F8" s="5"/>
      <c r="G8" s="47"/>
      <c r="H8" s="63"/>
      <c r="I8" s="78"/>
      <c r="J8" s="76"/>
      <c r="K8" s="76"/>
      <c r="L8" s="76"/>
      <c r="M8" s="76"/>
      <c r="N8" s="44"/>
      <c r="O8" s="44"/>
      <c r="P8" s="44"/>
      <c r="Q8" s="48"/>
      <c r="R8" s="48"/>
    </row>
    <row r="9" s="41" customFormat="1" ht="30" customHeight="1" spans="1:18">
      <c r="A9" s="61" t="s">
        <v>174</v>
      </c>
      <c r="B9" s="62" t="s">
        <v>128</v>
      </c>
      <c r="C9" s="5"/>
      <c r="D9" s="56"/>
      <c r="E9" s="60"/>
      <c r="F9" s="5"/>
      <c r="G9" s="47"/>
      <c r="H9" s="63"/>
      <c r="I9" s="78"/>
      <c r="J9" s="76"/>
      <c r="K9" s="76"/>
      <c r="L9" s="76"/>
      <c r="M9" s="76"/>
      <c r="N9" s="44"/>
      <c r="O9" s="44"/>
      <c r="P9" s="44"/>
      <c r="Q9" s="48"/>
      <c r="R9" s="48"/>
    </row>
    <row r="10" s="41" customFormat="1" ht="30" customHeight="1" spans="1:18">
      <c r="A10" s="61" t="s">
        <v>25</v>
      </c>
      <c r="B10" s="62" t="s">
        <v>175</v>
      </c>
      <c r="C10" s="5"/>
      <c r="D10" s="56"/>
      <c r="E10" s="60"/>
      <c r="F10" s="5"/>
      <c r="G10" s="47"/>
      <c r="H10" s="63"/>
      <c r="I10" s="78"/>
      <c r="J10" s="76"/>
      <c r="K10" s="76"/>
      <c r="L10" s="76"/>
      <c r="M10" s="76"/>
      <c r="N10" s="44"/>
      <c r="O10" s="44"/>
      <c r="P10" s="44"/>
      <c r="Q10" s="48"/>
      <c r="R10" s="48"/>
    </row>
    <row r="11" s="41" customFormat="1" ht="30" customHeight="1" spans="1:18">
      <c r="A11" s="61" t="s">
        <v>50</v>
      </c>
      <c r="B11" s="62" t="s">
        <v>176</v>
      </c>
      <c r="C11" s="5" t="s">
        <v>85</v>
      </c>
      <c r="D11" s="56">
        <v>94.57</v>
      </c>
      <c r="E11" s="60"/>
      <c r="F11" s="5">
        <f t="shared" si="0"/>
        <v>0</v>
      </c>
      <c r="G11" s="47"/>
      <c r="H11" s="63"/>
      <c r="I11" s="78"/>
      <c r="J11" s="76"/>
      <c r="K11" s="76"/>
      <c r="L11" s="76"/>
      <c r="M11" s="76"/>
      <c r="N11" s="44"/>
      <c r="O11" s="44"/>
      <c r="P11" s="44"/>
      <c r="Q11" s="48"/>
      <c r="R11" s="48"/>
    </row>
    <row r="12" s="41" customFormat="1" ht="30" customHeight="1" spans="1:18">
      <c r="A12" s="61" t="s">
        <v>177</v>
      </c>
      <c r="B12" s="62" t="s">
        <v>178</v>
      </c>
      <c r="C12" s="5" t="s">
        <v>85</v>
      </c>
      <c r="D12" s="56">
        <v>1233.82</v>
      </c>
      <c r="E12" s="60"/>
      <c r="F12" s="5">
        <f t="shared" si="0"/>
        <v>0</v>
      </c>
      <c r="G12" s="47"/>
      <c r="H12" s="63"/>
      <c r="I12" s="78"/>
      <c r="J12" s="76"/>
      <c r="K12" s="76"/>
      <c r="L12" s="76"/>
      <c r="M12" s="76"/>
      <c r="N12" s="44"/>
      <c r="O12" s="44"/>
      <c r="P12" s="44"/>
      <c r="Q12" s="48"/>
      <c r="R12" s="48"/>
    </row>
    <row r="13" s="41" customFormat="1" ht="30" customHeight="1" spans="1:18">
      <c r="A13" s="61" t="s">
        <v>28</v>
      </c>
      <c r="B13" s="62" t="s">
        <v>60</v>
      </c>
      <c r="C13" s="5"/>
      <c r="D13" s="56"/>
      <c r="E13" s="60"/>
      <c r="F13" s="5"/>
      <c r="G13" s="47"/>
      <c r="H13" s="63"/>
      <c r="I13" s="78"/>
      <c r="J13" s="76"/>
      <c r="K13" s="76"/>
      <c r="L13" s="76"/>
      <c r="M13" s="76"/>
      <c r="N13" s="44"/>
      <c r="O13" s="44"/>
      <c r="P13" s="44"/>
      <c r="Q13" s="48"/>
      <c r="R13" s="48"/>
    </row>
    <row r="14" s="41" customFormat="1" ht="30" customHeight="1" spans="1:18">
      <c r="A14" s="61" t="s">
        <v>66</v>
      </c>
      <c r="B14" s="62" t="s">
        <v>179</v>
      </c>
      <c r="C14" s="5" t="s">
        <v>27</v>
      </c>
      <c r="D14" s="56">
        <v>48.45</v>
      </c>
      <c r="E14" s="60"/>
      <c r="F14" s="5">
        <f t="shared" ref="F14:F18" si="1">IF(D14="","",ROUND(D14*E14,0))</f>
        <v>0</v>
      </c>
      <c r="G14" s="47"/>
      <c r="H14" s="63"/>
      <c r="I14" s="78"/>
      <c r="J14" s="76"/>
      <c r="K14" s="76"/>
      <c r="L14" s="76"/>
      <c r="M14" s="76"/>
      <c r="N14" s="44"/>
      <c r="O14" s="44"/>
      <c r="P14" s="44"/>
      <c r="Q14" s="48"/>
      <c r="R14" s="48"/>
    </row>
    <row r="15" s="41" customFormat="1" ht="30" customHeight="1" spans="1:18">
      <c r="A15" s="61" t="s">
        <v>129</v>
      </c>
      <c r="B15" s="62" t="s">
        <v>130</v>
      </c>
      <c r="C15" s="5"/>
      <c r="D15" s="56"/>
      <c r="E15" s="60"/>
      <c r="F15" s="5"/>
      <c r="G15" s="47"/>
      <c r="H15" s="63"/>
      <c r="I15" s="78"/>
      <c r="J15" s="76"/>
      <c r="K15" s="76"/>
      <c r="L15" s="76"/>
      <c r="M15" s="76"/>
      <c r="N15" s="44"/>
      <c r="O15" s="44"/>
      <c r="P15" s="44"/>
      <c r="Q15" s="48"/>
      <c r="R15" s="48"/>
    </row>
    <row r="16" s="41" customFormat="1" ht="30" customHeight="1" spans="1:18">
      <c r="A16" s="61" t="s">
        <v>25</v>
      </c>
      <c r="B16" s="62" t="s">
        <v>180</v>
      </c>
      <c r="C16" s="5"/>
      <c r="D16" s="56"/>
      <c r="E16" s="60"/>
      <c r="F16" s="5"/>
      <c r="G16" s="47"/>
      <c r="H16" s="63"/>
      <c r="I16" s="78"/>
      <c r="J16" s="76"/>
      <c r="K16" s="76"/>
      <c r="L16" s="76"/>
      <c r="M16" s="76"/>
      <c r="N16" s="44"/>
      <c r="O16" s="44"/>
      <c r="P16" s="44"/>
      <c r="Q16" s="48"/>
      <c r="R16" s="48"/>
    </row>
    <row r="17" s="41" customFormat="1" ht="30" customHeight="1" spans="1:18">
      <c r="A17" s="61" t="s">
        <v>50</v>
      </c>
      <c r="B17" s="62" t="s">
        <v>181</v>
      </c>
      <c r="C17" s="5" t="s">
        <v>27</v>
      </c>
      <c r="D17" s="56">
        <v>4.67</v>
      </c>
      <c r="E17" s="60"/>
      <c r="F17" s="5">
        <f t="shared" si="1"/>
        <v>0</v>
      </c>
      <c r="G17" s="47"/>
      <c r="H17" s="63"/>
      <c r="I17" s="78"/>
      <c r="J17" s="76"/>
      <c r="K17" s="76"/>
      <c r="L17" s="76"/>
      <c r="M17" s="76"/>
      <c r="N17" s="44"/>
      <c r="O17" s="44"/>
      <c r="P17" s="44"/>
      <c r="Q17" s="48"/>
      <c r="R17" s="48"/>
    </row>
    <row r="18" s="41" customFormat="1" ht="30" customHeight="1" spans="1:18">
      <c r="A18" s="61" t="s">
        <v>177</v>
      </c>
      <c r="B18" s="62" t="s">
        <v>182</v>
      </c>
      <c r="C18" s="5" t="s">
        <v>27</v>
      </c>
      <c r="D18" s="56">
        <v>2.7</v>
      </c>
      <c r="E18" s="60"/>
      <c r="F18" s="5">
        <f t="shared" si="1"/>
        <v>0</v>
      </c>
      <c r="G18" s="47"/>
      <c r="H18" s="63"/>
      <c r="I18" s="78"/>
      <c r="J18" s="76"/>
      <c r="K18" s="76"/>
      <c r="L18" s="76"/>
      <c r="M18" s="76"/>
      <c r="N18" s="44"/>
      <c r="O18" s="44"/>
      <c r="P18" s="44"/>
      <c r="Q18" s="48"/>
      <c r="R18" s="48"/>
    </row>
    <row r="19" s="41" customFormat="1" ht="30" customHeight="1" spans="1:18">
      <c r="A19" s="61" t="s">
        <v>30</v>
      </c>
      <c r="B19" s="62" t="s">
        <v>183</v>
      </c>
      <c r="C19" s="5"/>
      <c r="D19" s="56"/>
      <c r="E19" s="60"/>
      <c r="F19" s="5"/>
      <c r="G19" s="47"/>
      <c r="H19" s="63"/>
      <c r="I19" s="78"/>
      <c r="J19" s="76"/>
      <c r="K19" s="76"/>
      <c r="L19" s="76"/>
      <c r="M19" s="76"/>
      <c r="N19" s="44"/>
      <c r="O19" s="44"/>
      <c r="P19" s="44"/>
      <c r="Q19" s="48"/>
      <c r="R19" s="48"/>
    </row>
    <row r="20" s="41" customFormat="1" ht="30" customHeight="1" spans="1:18">
      <c r="A20" s="61" t="s">
        <v>61</v>
      </c>
      <c r="B20" s="62" t="s">
        <v>179</v>
      </c>
      <c r="C20" s="5" t="s">
        <v>27</v>
      </c>
      <c r="D20" s="80">
        <f>0.054+0.36+0.27</f>
        <v>0.684</v>
      </c>
      <c r="E20" s="60"/>
      <c r="F20" s="5">
        <f t="shared" ref="F20:F23" si="2">IF(D20="","",ROUND(D20*E20,0))</f>
        <v>0</v>
      </c>
      <c r="G20" s="47"/>
      <c r="H20" s="63"/>
      <c r="I20" s="78"/>
      <c r="J20" s="76"/>
      <c r="K20" s="76"/>
      <c r="L20" s="76"/>
      <c r="M20" s="76"/>
      <c r="N20" s="44"/>
      <c r="O20" s="44"/>
      <c r="P20" s="44"/>
      <c r="Q20" s="48"/>
      <c r="R20" s="48"/>
    </row>
    <row r="21" s="41" customFormat="1" ht="30" customHeight="1" spans="1:18">
      <c r="A21" s="61" t="s">
        <v>37</v>
      </c>
      <c r="B21" s="62" t="s">
        <v>175</v>
      </c>
      <c r="C21" s="5"/>
      <c r="D21" s="56"/>
      <c r="E21" s="60"/>
      <c r="F21" s="5"/>
      <c r="G21" s="47"/>
      <c r="H21" s="63"/>
      <c r="I21" s="78"/>
      <c r="J21" s="76"/>
      <c r="K21" s="76"/>
      <c r="L21" s="76"/>
      <c r="M21" s="76"/>
      <c r="N21" s="44"/>
      <c r="O21" s="44"/>
      <c r="P21" s="44"/>
      <c r="Q21" s="48"/>
      <c r="R21" s="48"/>
    </row>
    <row r="22" s="41" customFormat="1" ht="30" customHeight="1" spans="1:18">
      <c r="A22" s="61" t="s">
        <v>39</v>
      </c>
      <c r="B22" s="62" t="s">
        <v>178</v>
      </c>
      <c r="C22" s="5" t="s">
        <v>85</v>
      </c>
      <c r="D22" s="56">
        <v>2499.81</v>
      </c>
      <c r="E22" s="60"/>
      <c r="F22" s="5">
        <f t="shared" si="2"/>
        <v>0</v>
      </c>
      <c r="G22" s="47"/>
      <c r="H22" s="63"/>
      <c r="I22" s="78"/>
      <c r="J22" s="76"/>
      <c r="K22" s="76"/>
      <c r="L22" s="76"/>
      <c r="M22" s="76"/>
      <c r="N22" s="44"/>
      <c r="O22" s="44"/>
      <c r="P22" s="44"/>
      <c r="Q22" s="48"/>
      <c r="R22" s="48"/>
    </row>
    <row r="23" s="41" customFormat="1" ht="30" customHeight="1" spans="1:18">
      <c r="A23" s="61" t="s">
        <v>131</v>
      </c>
      <c r="B23" s="62" t="s">
        <v>132</v>
      </c>
      <c r="C23" s="5" t="s">
        <v>72</v>
      </c>
      <c r="D23" s="56">
        <v>145</v>
      </c>
      <c r="E23" s="60"/>
      <c r="F23" s="5">
        <f t="shared" si="2"/>
        <v>0</v>
      </c>
      <c r="G23" s="47"/>
      <c r="H23" s="63"/>
      <c r="I23" s="78"/>
      <c r="J23" s="76"/>
      <c r="K23" s="76"/>
      <c r="L23" s="76"/>
      <c r="M23" s="76"/>
      <c r="N23" s="44"/>
      <c r="O23" s="44"/>
      <c r="P23" s="44"/>
      <c r="Q23" s="48"/>
      <c r="R23" s="48"/>
    </row>
    <row r="24" s="41" customFormat="1" ht="30" customHeight="1" spans="1:18">
      <c r="A24" s="61" t="s">
        <v>184</v>
      </c>
      <c r="B24" s="62" t="s">
        <v>185</v>
      </c>
      <c r="C24" s="5"/>
      <c r="D24" s="56"/>
      <c r="E24" s="60"/>
      <c r="F24" s="5"/>
      <c r="G24" s="47"/>
      <c r="H24" s="63"/>
      <c r="I24" s="78"/>
      <c r="J24" s="76"/>
      <c r="K24" s="76"/>
      <c r="L24" s="76"/>
      <c r="M24" s="76"/>
      <c r="N24" s="44"/>
      <c r="O24" s="44"/>
      <c r="P24" s="44"/>
      <c r="Q24" s="48"/>
      <c r="R24" s="48"/>
    </row>
    <row r="25" s="41" customFormat="1" ht="30" customHeight="1" spans="1:18">
      <c r="A25" s="61" t="s">
        <v>25</v>
      </c>
      <c r="B25" s="62" t="s">
        <v>186</v>
      </c>
      <c r="C25" s="5" t="s">
        <v>187</v>
      </c>
      <c r="D25" s="56">
        <v>1</v>
      </c>
      <c r="E25" s="60"/>
      <c r="F25" s="5">
        <f t="shared" ref="F25:F32" si="3">IF(D25="","",ROUND(D25*E25,0))</f>
        <v>0</v>
      </c>
      <c r="G25" s="47"/>
      <c r="H25" s="63"/>
      <c r="I25" s="78"/>
      <c r="J25" s="76"/>
      <c r="K25" s="76"/>
      <c r="L25" s="76"/>
      <c r="M25" s="76"/>
      <c r="N25" s="44"/>
      <c r="O25" s="44"/>
      <c r="P25" s="44"/>
      <c r="Q25" s="48"/>
      <c r="R25" s="48"/>
    </row>
    <row r="26" s="41" customFormat="1" ht="30" customHeight="1" spans="1:18">
      <c r="A26" s="61" t="s">
        <v>133</v>
      </c>
      <c r="B26" s="62" t="s">
        <v>134</v>
      </c>
      <c r="C26" s="5"/>
      <c r="D26" s="56"/>
      <c r="E26" s="60"/>
      <c r="F26" s="5"/>
      <c r="G26" s="47"/>
      <c r="H26" s="63"/>
      <c r="I26" s="78"/>
      <c r="J26" s="76"/>
      <c r="K26" s="76"/>
      <c r="L26" s="76"/>
      <c r="M26" s="76"/>
      <c r="N26" s="44"/>
      <c r="O26" s="44"/>
      <c r="P26" s="44"/>
      <c r="Q26" s="48"/>
      <c r="R26" s="48"/>
    </row>
    <row r="27" s="41" customFormat="1" ht="30" customHeight="1" spans="1:18">
      <c r="A27" s="61" t="s">
        <v>28</v>
      </c>
      <c r="B27" s="62" t="s">
        <v>60</v>
      </c>
      <c r="C27" s="5"/>
      <c r="D27" s="56"/>
      <c r="E27" s="60"/>
      <c r="F27" s="5"/>
      <c r="G27" s="47"/>
      <c r="H27" s="63"/>
      <c r="I27" s="78"/>
      <c r="J27" s="76"/>
      <c r="K27" s="76"/>
      <c r="L27" s="76"/>
      <c r="M27" s="76"/>
      <c r="N27" s="44"/>
      <c r="O27" s="44"/>
      <c r="P27" s="44"/>
      <c r="Q27" s="48"/>
      <c r="R27" s="48"/>
    </row>
    <row r="28" s="41" customFormat="1" ht="30" customHeight="1" spans="1:18">
      <c r="A28" s="61" t="s">
        <v>66</v>
      </c>
      <c r="B28" s="62" t="s">
        <v>135</v>
      </c>
      <c r="C28" s="5" t="s">
        <v>27</v>
      </c>
      <c r="D28" s="56">
        <v>283.4</v>
      </c>
      <c r="E28" s="60"/>
      <c r="F28" s="5">
        <f t="shared" si="3"/>
        <v>0</v>
      </c>
      <c r="G28" s="47"/>
      <c r="H28" s="63"/>
      <c r="I28" s="78"/>
      <c r="J28" s="76"/>
      <c r="K28" s="76"/>
      <c r="L28" s="76"/>
      <c r="M28" s="76"/>
      <c r="N28" s="44"/>
      <c r="O28" s="44"/>
      <c r="P28" s="44"/>
      <c r="Q28" s="48"/>
      <c r="R28" s="48"/>
    </row>
    <row r="29" s="41" customFormat="1" ht="30" customHeight="1" spans="1:18">
      <c r="A29" s="61" t="s">
        <v>30</v>
      </c>
      <c r="B29" s="62" t="s">
        <v>136</v>
      </c>
      <c r="C29" s="5"/>
      <c r="D29" s="56"/>
      <c r="E29" s="60"/>
      <c r="F29" s="5"/>
      <c r="G29" s="47"/>
      <c r="H29" s="63"/>
      <c r="I29" s="78"/>
      <c r="J29" s="76"/>
      <c r="K29" s="76"/>
      <c r="L29" s="76"/>
      <c r="M29" s="76"/>
      <c r="N29" s="44"/>
      <c r="O29" s="44"/>
      <c r="P29" s="44"/>
      <c r="Q29" s="48"/>
      <c r="R29" s="48"/>
    </row>
    <row r="30" s="41" customFormat="1" ht="30" customHeight="1" spans="1:18">
      <c r="A30" s="61" t="s">
        <v>61</v>
      </c>
      <c r="B30" s="62" t="s">
        <v>137</v>
      </c>
      <c r="C30" s="5" t="s">
        <v>41</v>
      </c>
      <c r="D30" s="56">
        <v>1090</v>
      </c>
      <c r="E30" s="60"/>
      <c r="F30" s="5">
        <f t="shared" si="3"/>
        <v>0</v>
      </c>
      <c r="G30" s="47"/>
      <c r="H30" s="63"/>
      <c r="I30" s="78"/>
      <c r="J30" s="76"/>
      <c r="K30" s="76"/>
      <c r="L30" s="76"/>
      <c r="M30" s="76"/>
      <c r="N30" s="44"/>
      <c r="O30" s="44"/>
      <c r="P30" s="44"/>
      <c r="Q30" s="48"/>
      <c r="R30" s="48"/>
    </row>
    <row r="31" s="41" customFormat="1" ht="30" customHeight="1" spans="1:18">
      <c r="A31" s="61" t="s">
        <v>138</v>
      </c>
      <c r="B31" s="62" t="s">
        <v>139</v>
      </c>
      <c r="C31" s="5" t="s">
        <v>41</v>
      </c>
      <c r="D31" s="56">
        <v>1090</v>
      </c>
      <c r="E31" s="60"/>
      <c r="F31" s="5">
        <f t="shared" si="3"/>
        <v>0</v>
      </c>
      <c r="G31" s="47"/>
      <c r="H31" s="63"/>
      <c r="I31" s="78"/>
      <c r="J31" s="76"/>
      <c r="K31" s="76"/>
      <c r="L31" s="76"/>
      <c r="M31" s="76"/>
      <c r="N31" s="44"/>
      <c r="O31" s="44"/>
      <c r="P31" s="44"/>
      <c r="Q31" s="48"/>
      <c r="R31" s="48"/>
    </row>
    <row r="32" s="41" customFormat="1" ht="30" customHeight="1" spans="1:18">
      <c r="A32" s="61" t="s">
        <v>140</v>
      </c>
      <c r="B32" s="62" t="s">
        <v>141</v>
      </c>
      <c r="C32" s="5" t="s">
        <v>41</v>
      </c>
      <c r="D32" s="56">
        <v>1090</v>
      </c>
      <c r="E32" s="60"/>
      <c r="F32" s="5">
        <f t="shared" si="3"/>
        <v>0</v>
      </c>
      <c r="G32" s="47"/>
      <c r="H32" s="63"/>
      <c r="I32" s="78"/>
      <c r="J32" s="76"/>
      <c r="K32" s="76"/>
      <c r="L32" s="76"/>
      <c r="M32" s="76"/>
      <c r="N32" s="44"/>
      <c r="O32" s="44"/>
      <c r="P32" s="44"/>
      <c r="Q32" s="48"/>
      <c r="R32" s="48"/>
    </row>
    <row r="33" s="41" customFormat="1" ht="30" customHeight="1" spans="1:18">
      <c r="A33" s="61" t="s">
        <v>37</v>
      </c>
      <c r="B33" s="62" t="s">
        <v>142</v>
      </c>
      <c r="C33" s="5"/>
      <c r="D33" s="56"/>
      <c r="E33" s="60"/>
      <c r="F33" s="5"/>
      <c r="G33" s="47"/>
      <c r="H33" s="63"/>
      <c r="I33" s="78"/>
      <c r="J33" s="76"/>
      <c r="K33" s="76"/>
      <c r="L33" s="76"/>
      <c r="M33" s="76"/>
      <c r="N33" s="44"/>
      <c r="O33" s="44"/>
      <c r="P33" s="44"/>
      <c r="Q33" s="48"/>
      <c r="R33" s="48"/>
    </row>
    <row r="34" s="41" customFormat="1" ht="30" customHeight="1" spans="1:18">
      <c r="A34" s="61" t="s">
        <v>39</v>
      </c>
      <c r="B34" s="62" t="s">
        <v>143</v>
      </c>
      <c r="C34" s="5" t="s">
        <v>27</v>
      </c>
      <c r="D34" s="56">
        <v>119.9</v>
      </c>
      <c r="E34" s="60"/>
      <c r="F34" s="5">
        <f t="shared" ref="F34:F42" si="4">IF(D34="","",ROUND(D34*E34,0))</f>
        <v>0</v>
      </c>
      <c r="G34" s="47"/>
      <c r="H34" s="63"/>
      <c r="I34" s="78"/>
      <c r="J34" s="76"/>
      <c r="K34" s="76"/>
      <c r="L34" s="76"/>
      <c r="M34" s="76"/>
      <c r="N34" s="44"/>
      <c r="O34" s="44"/>
      <c r="P34" s="44"/>
      <c r="Q34" s="48"/>
      <c r="R34" s="48"/>
    </row>
    <row r="35" s="41" customFormat="1" ht="30" customHeight="1" spans="1:18">
      <c r="A35" s="61" t="s">
        <v>144</v>
      </c>
      <c r="B35" s="62" t="s">
        <v>145</v>
      </c>
      <c r="C35" s="5" t="s">
        <v>27</v>
      </c>
      <c r="D35" s="56">
        <v>283.4</v>
      </c>
      <c r="E35" s="60"/>
      <c r="F35" s="5">
        <f t="shared" si="4"/>
        <v>0</v>
      </c>
      <c r="G35" s="47"/>
      <c r="H35" s="63"/>
      <c r="I35" s="78"/>
      <c r="J35" s="76"/>
      <c r="K35" s="76"/>
      <c r="L35" s="76"/>
      <c r="M35" s="76"/>
      <c r="N35" s="44"/>
      <c r="O35" s="44"/>
      <c r="P35" s="44"/>
      <c r="Q35" s="48"/>
      <c r="R35" s="48"/>
    </row>
    <row r="36" s="41" customFormat="1" ht="30" customHeight="1" spans="1:18">
      <c r="A36" s="61">
        <v>505</v>
      </c>
      <c r="B36" s="62" t="s">
        <v>146</v>
      </c>
      <c r="C36" s="5"/>
      <c r="D36" s="56"/>
      <c r="E36" s="60"/>
      <c r="F36" s="5"/>
      <c r="G36" s="47"/>
      <c r="H36" s="63"/>
      <c r="I36" s="78"/>
      <c r="J36" s="76"/>
      <c r="K36" s="76"/>
      <c r="L36" s="76"/>
      <c r="M36" s="76"/>
      <c r="N36" s="44"/>
      <c r="O36" s="44"/>
      <c r="P36" s="44"/>
      <c r="Q36" s="48"/>
      <c r="R36" s="48"/>
    </row>
    <row r="37" s="41" customFormat="1" ht="30" customHeight="1" spans="1:18">
      <c r="A37" s="61" t="s">
        <v>147</v>
      </c>
      <c r="B37" s="62" t="s">
        <v>146</v>
      </c>
      <c r="C37" s="5"/>
      <c r="D37" s="56"/>
      <c r="E37" s="60"/>
      <c r="F37" s="5"/>
      <c r="G37" s="47"/>
      <c r="H37" s="63"/>
      <c r="I37" s="78"/>
      <c r="J37" s="76"/>
      <c r="K37" s="76"/>
      <c r="L37" s="76"/>
      <c r="M37" s="76"/>
      <c r="N37" s="44"/>
      <c r="O37" s="44"/>
      <c r="P37" s="44"/>
      <c r="Q37" s="48"/>
      <c r="R37" s="48"/>
    </row>
    <row r="38" s="41" customFormat="1" ht="30" customHeight="1" spans="1:18">
      <c r="A38" s="61" t="s">
        <v>28</v>
      </c>
      <c r="B38" s="62" t="s">
        <v>148</v>
      </c>
      <c r="C38" s="5"/>
      <c r="D38" s="56"/>
      <c r="E38" s="60"/>
      <c r="F38" s="5"/>
      <c r="G38" s="47"/>
      <c r="H38" s="63"/>
      <c r="I38" s="78"/>
      <c r="J38" s="76"/>
      <c r="K38" s="76"/>
      <c r="L38" s="76"/>
      <c r="M38" s="76"/>
      <c r="N38" s="44"/>
      <c r="O38" s="44"/>
      <c r="P38" s="44"/>
      <c r="Q38" s="48"/>
      <c r="R38" s="48"/>
    </row>
    <row r="39" s="41" customFormat="1" ht="30" customHeight="1" spans="1:18">
      <c r="A39" s="61" t="s">
        <v>149</v>
      </c>
      <c r="B39" s="62" t="s">
        <v>150</v>
      </c>
      <c r="C39" s="5" t="s">
        <v>72</v>
      </c>
      <c r="D39" s="56">
        <v>810</v>
      </c>
      <c r="E39" s="60"/>
      <c r="F39" s="5">
        <f t="shared" si="4"/>
        <v>0</v>
      </c>
      <c r="G39" s="47"/>
      <c r="H39" s="63"/>
      <c r="I39" s="78"/>
      <c r="J39" s="76"/>
      <c r="K39" s="76"/>
      <c r="L39" s="76"/>
      <c r="M39" s="76"/>
      <c r="N39" s="44"/>
      <c r="O39" s="44"/>
      <c r="P39" s="44"/>
      <c r="Q39" s="48"/>
      <c r="R39" s="48"/>
    </row>
    <row r="40" s="41" customFormat="1" ht="30" customHeight="1" spans="1:18">
      <c r="A40" s="61" t="s">
        <v>151</v>
      </c>
      <c r="B40" s="62" t="s">
        <v>152</v>
      </c>
      <c r="C40" s="5" t="s">
        <v>72</v>
      </c>
      <c r="D40" s="56">
        <v>872</v>
      </c>
      <c r="E40" s="60"/>
      <c r="F40" s="5">
        <f t="shared" si="4"/>
        <v>0</v>
      </c>
      <c r="G40" s="47"/>
      <c r="H40" s="63"/>
      <c r="I40" s="78"/>
      <c r="J40" s="76"/>
      <c r="K40" s="76"/>
      <c r="L40" s="76"/>
      <c r="M40" s="76"/>
      <c r="N40" s="44"/>
      <c r="O40" s="44"/>
      <c r="P40" s="44"/>
      <c r="Q40" s="48"/>
      <c r="R40" s="48"/>
    </row>
    <row r="41" s="41" customFormat="1" ht="30" customHeight="1" spans="1:18">
      <c r="A41" s="61" t="s">
        <v>153</v>
      </c>
      <c r="B41" s="62" t="s">
        <v>154</v>
      </c>
      <c r="C41" s="5" t="s">
        <v>41</v>
      </c>
      <c r="D41" s="56">
        <v>305.2</v>
      </c>
      <c r="E41" s="60"/>
      <c r="F41" s="5">
        <f t="shared" si="4"/>
        <v>0</v>
      </c>
      <c r="G41" s="47"/>
      <c r="H41" s="63"/>
      <c r="I41" s="78"/>
      <c r="J41" s="76"/>
      <c r="K41" s="76"/>
      <c r="L41" s="76"/>
      <c r="M41" s="76"/>
      <c r="N41" s="44"/>
      <c r="O41" s="44"/>
      <c r="P41" s="44"/>
      <c r="Q41" s="48"/>
      <c r="R41" s="48"/>
    </row>
    <row r="42" s="41" customFormat="1" ht="30" customHeight="1" spans="1:18">
      <c r="A42" s="61" t="s">
        <v>188</v>
      </c>
      <c r="B42" s="62" t="s">
        <v>189</v>
      </c>
      <c r="C42" s="5" t="s">
        <v>72</v>
      </c>
      <c r="D42" s="56">
        <v>8.5</v>
      </c>
      <c r="E42" s="60"/>
      <c r="F42" s="5">
        <f t="shared" si="4"/>
        <v>0</v>
      </c>
      <c r="G42" s="47"/>
      <c r="H42" s="63"/>
      <c r="I42" s="78"/>
      <c r="J42" s="76"/>
      <c r="K42" s="76"/>
      <c r="L42" s="76"/>
      <c r="M42" s="76"/>
      <c r="N42" s="44"/>
      <c r="O42" s="44"/>
      <c r="P42" s="44"/>
      <c r="Q42" s="48"/>
      <c r="R42" s="48"/>
    </row>
    <row r="43" s="41" customFormat="1" ht="30" customHeight="1" spans="1:18">
      <c r="A43" s="61" t="s">
        <v>131</v>
      </c>
      <c r="B43" s="62" t="s">
        <v>155</v>
      </c>
      <c r="C43" s="5"/>
      <c r="D43" s="56"/>
      <c r="E43" s="60"/>
      <c r="F43" s="5"/>
      <c r="G43" s="47"/>
      <c r="H43" s="63"/>
      <c r="I43" s="78"/>
      <c r="J43" s="76"/>
      <c r="K43" s="76"/>
      <c r="L43" s="76"/>
      <c r="M43" s="76"/>
      <c r="N43" s="44"/>
      <c r="O43" s="44"/>
      <c r="P43" s="44"/>
      <c r="Q43" s="48"/>
      <c r="R43" s="48"/>
    </row>
    <row r="44" s="41" customFormat="1" ht="30" customHeight="1" spans="1:18">
      <c r="A44" s="61" t="s">
        <v>156</v>
      </c>
      <c r="B44" s="62" t="s">
        <v>157</v>
      </c>
      <c r="C44" s="5" t="s">
        <v>41</v>
      </c>
      <c r="D44" s="56">
        <v>80</v>
      </c>
      <c r="E44" s="60"/>
      <c r="F44" s="5">
        <f t="shared" ref="F44:F48" si="5">IF(D44="","",ROUND(D44*E44,0))</f>
        <v>0</v>
      </c>
      <c r="G44" s="47"/>
      <c r="H44" s="63"/>
      <c r="I44" s="78"/>
      <c r="J44" s="76"/>
      <c r="K44" s="76"/>
      <c r="L44" s="76"/>
      <c r="M44" s="76"/>
      <c r="N44" s="44"/>
      <c r="O44" s="44"/>
      <c r="P44" s="44"/>
      <c r="Q44" s="48"/>
      <c r="R44" s="48"/>
    </row>
    <row r="45" s="41" customFormat="1" ht="30" customHeight="1" spans="1:18">
      <c r="A45" s="61" t="s">
        <v>32</v>
      </c>
      <c r="B45" s="62" t="s">
        <v>158</v>
      </c>
      <c r="C45" s="5"/>
      <c r="D45" s="56"/>
      <c r="E45" s="60"/>
      <c r="F45" s="5"/>
      <c r="G45" s="47"/>
      <c r="H45" s="63"/>
      <c r="I45" s="78"/>
      <c r="J45" s="76"/>
      <c r="K45" s="76"/>
      <c r="L45" s="76"/>
      <c r="M45" s="76"/>
      <c r="N45" s="44"/>
      <c r="O45" s="44"/>
      <c r="P45" s="44"/>
      <c r="Q45" s="48"/>
      <c r="R45" s="48"/>
    </row>
    <row r="46" s="41" customFormat="1" ht="30" customHeight="1" spans="1:18">
      <c r="A46" s="61" t="s">
        <v>159</v>
      </c>
      <c r="B46" s="62" t="s">
        <v>160</v>
      </c>
      <c r="C46" s="5" t="s">
        <v>27</v>
      </c>
      <c r="D46" s="56">
        <v>8</v>
      </c>
      <c r="E46" s="60"/>
      <c r="F46" s="5">
        <f t="shared" si="5"/>
        <v>0</v>
      </c>
      <c r="G46" s="47"/>
      <c r="H46" s="63"/>
      <c r="I46" s="78"/>
      <c r="J46" s="76"/>
      <c r="K46" s="76"/>
      <c r="L46" s="76"/>
      <c r="M46" s="76"/>
      <c r="N46" s="44"/>
      <c r="O46" s="44"/>
      <c r="P46" s="44"/>
      <c r="Q46" s="48"/>
      <c r="R46" s="48"/>
    </row>
    <row r="47" s="41" customFormat="1" ht="30" customHeight="1" spans="1:18">
      <c r="A47" s="61" t="s">
        <v>161</v>
      </c>
      <c r="B47" s="62" t="s">
        <v>162</v>
      </c>
      <c r="C47" s="5" t="s">
        <v>72</v>
      </c>
      <c r="D47" s="56">
        <v>1634</v>
      </c>
      <c r="E47" s="60"/>
      <c r="F47" s="5">
        <f t="shared" si="5"/>
        <v>0</v>
      </c>
      <c r="G47" s="47"/>
      <c r="H47" s="63"/>
      <c r="I47" s="78"/>
      <c r="J47" s="76"/>
      <c r="K47" s="76"/>
      <c r="L47" s="76"/>
      <c r="M47" s="76"/>
      <c r="N47" s="44"/>
      <c r="O47" s="44"/>
      <c r="P47" s="44"/>
      <c r="Q47" s="48"/>
      <c r="R47" s="48"/>
    </row>
    <row r="48" s="41" customFormat="1" ht="30" customHeight="1" spans="1:18">
      <c r="A48" s="61" t="s">
        <v>163</v>
      </c>
      <c r="B48" s="62" t="s">
        <v>164</v>
      </c>
      <c r="C48" s="5" t="s">
        <v>41</v>
      </c>
      <c r="D48" s="56">
        <v>44</v>
      </c>
      <c r="E48" s="60"/>
      <c r="F48" s="5">
        <f t="shared" si="5"/>
        <v>0</v>
      </c>
      <c r="G48" s="47"/>
      <c r="H48" s="63"/>
      <c r="I48" s="78"/>
      <c r="J48" s="76"/>
      <c r="K48" s="76"/>
      <c r="L48" s="76"/>
      <c r="M48" s="76"/>
      <c r="N48" s="44"/>
      <c r="O48" s="44"/>
      <c r="P48" s="44"/>
      <c r="Q48" s="48"/>
      <c r="R48" s="48"/>
    </row>
    <row r="49" s="41" customFormat="1" ht="30" customHeight="1" spans="1:18">
      <c r="A49" s="61">
        <v>506</v>
      </c>
      <c r="B49" s="62" t="s">
        <v>165</v>
      </c>
      <c r="C49" s="5"/>
      <c r="D49" s="56"/>
      <c r="E49" s="60"/>
      <c r="F49" s="5"/>
      <c r="G49" s="47"/>
      <c r="H49" s="63"/>
      <c r="I49" s="78"/>
      <c r="J49" s="76"/>
      <c r="K49" s="76"/>
      <c r="L49" s="76"/>
      <c r="M49" s="76"/>
      <c r="N49" s="44"/>
      <c r="O49" s="44"/>
      <c r="P49" s="44"/>
      <c r="Q49" s="48"/>
      <c r="R49" s="48"/>
    </row>
    <row r="50" s="41" customFormat="1" ht="30" customHeight="1" spans="1:18">
      <c r="A50" s="61" t="s">
        <v>166</v>
      </c>
      <c r="B50" s="62" t="s">
        <v>167</v>
      </c>
      <c r="C50" s="5" t="s">
        <v>41</v>
      </c>
      <c r="D50" s="56">
        <v>400</v>
      </c>
      <c r="E50" s="60"/>
      <c r="F50" s="5">
        <f>IF(D50="","",ROUND(D50*E50,0))</f>
        <v>0</v>
      </c>
      <c r="G50" s="47"/>
      <c r="H50" s="63"/>
      <c r="I50" s="78"/>
      <c r="J50" s="76"/>
      <c r="K50" s="76"/>
      <c r="L50" s="76"/>
      <c r="M50" s="76"/>
      <c r="N50" s="44"/>
      <c r="O50" s="44"/>
      <c r="P50" s="44"/>
      <c r="Q50" s="48"/>
      <c r="R50" s="48"/>
    </row>
    <row r="51" ht="30" customHeight="1" spans="1:11">
      <c r="A51" s="65" t="s">
        <v>168</v>
      </c>
      <c r="B51" s="66"/>
      <c r="C51" s="66"/>
      <c r="D51" s="66"/>
      <c r="E51" s="67"/>
      <c r="F51" s="55">
        <f>ROUND(SUM(F5:F50),0)</f>
        <v>0</v>
      </c>
      <c r="H51" s="63"/>
      <c r="K51" s="78"/>
    </row>
    <row r="52" ht="15" spans="1:6">
      <c r="A52" s="68"/>
      <c r="B52" s="69"/>
      <c r="C52" s="70"/>
      <c r="D52" s="71"/>
      <c r="E52" s="72"/>
      <c r="F52" s="73"/>
    </row>
    <row r="53" ht="15" spans="1:6">
      <c r="A53" s="74"/>
      <c r="B53" s="75"/>
      <c r="C53" s="70"/>
      <c r="D53" s="71"/>
      <c r="E53" s="72"/>
      <c r="F53" s="73"/>
    </row>
  </sheetData>
  <sheetProtection password="E813" sheet="1"/>
  <mergeCells count="5">
    <mergeCell ref="A1:F1"/>
    <mergeCell ref="A2:F2"/>
    <mergeCell ref="A3:F3"/>
    <mergeCell ref="A51:E51"/>
    <mergeCell ref="A53:B53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pane xSplit="6" ySplit="4" topLeftCell="G5" activePane="bottomRight" state="frozen"/>
      <selection/>
      <selection pane="topRight"/>
      <selection pane="bottomLeft"/>
      <selection pane="bottomRight" activeCell="E9" sqref="E9"/>
    </sheetView>
  </sheetViews>
  <sheetFormatPr defaultColWidth="9" defaultRowHeight="14.25"/>
  <cols>
    <col min="1" max="1" width="8.08333333333333" style="42" customWidth="1"/>
    <col min="2" max="2" width="27.625" style="43" customWidth="1"/>
    <col min="3" max="3" width="7.08333333333333" style="44" customWidth="1"/>
    <col min="4" max="4" width="11.5833333333333" style="45" customWidth="1"/>
    <col min="5" max="5" width="10.5833333333333" style="46" customWidth="1"/>
    <col min="6" max="6" width="12.0833333333333" style="44" customWidth="1"/>
    <col min="7" max="7" width="11.6666666666667" style="47" customWidth="1"/>
    <col min="8" max="8" width="7.16666666666667" style="47" customWidth="1"/>
    <col min="9" max="9" width="10" style="48" customWidth="1"/>
    <col min="10" max="12" width="9" style="48"/>
    <col min="13" max="13" width="9" style="49"/>
    <col min="14" max="16384" width="9" style="44"/>
  </cols>
  <sheetData>
    <row r="1" ht="24.9" customHeight="1" spans="1:18">
      <c r="A1" s="50" t="s">
        <v>0</v>
      </c>
      <c r="B1" s="51"/>
      <c r="C1" s="51"/>
      <c r="D1" s="51"/>
      <c r="E1" s="52"/>
      <c r="F1" s="51"/>
      <c r="Q1" s="48"/>
      <c r="R1" s="48"/>
    </row>
    <row r="2" ht="30" customHeight="1" spans="1:18">
      <c r="A2" s="53" t="str">
        <f>'100章'!A2:F2</f>
        <v>工程名称：兴延项目特大暴雨灾后恢复专项工程</v>
      </c>
      <c r="B2" s="53"/>
      <c r="C2" s="53"/>
      <c r="D2" s="53"/>
      <c r="E2" s="53"/>
      <c r="F2" s="53"/>
      <c r="Q2" s="48"/>
      <c r="R2" s="48"/>
    </row>
    <row r="3" ht="26.4" customHeight="1" spans="1:18">
      <c r="A3" s="54" t="s">
        <v>190</v>
      </c>
      <c r="B3" s="55"/>
      <c r="C3" s="55"/>
      <c r="D3" s="55"/>
      <c r="E3" s="56"/>
      <c r="F3" s="55"/>
      <c r="J3" s="76"/>
      <c r="K3" s="76"/>
      <c r="L3" s="77"/>
      <c r="M3" s="76"/>
      <c r="Q3" s="48"/>
      <c r="R3" s="48"/>
    </row>
    <row r="4" ht="30" customHeight="1" spans="1:18">
      <c r="A4" s="54" t="s">
        <v>3</v>
      </c>
      <c r="B4" s="55" t="s">
        <v>4</v>
      </c>
      <c r="C4" s="55" t="s">
        <v>5</v>
      </c>
      <c r="D4" s="57" t="s">
        <v>6</v>
      </c>
      <c r="E4" s="56" t="s">
        <v>7</v>
      </c>
      <c r="F4" s="55" t="s">
        <v>8</v>
      </c>
      <c r="J4" s="76"/>
      <c r="K4" s="76"/>
      <c r="L4" s="76"/>
      <c r="M4" s="76"/>
      <c r="Q4" s="48"/>
      <c r="R4" s="48"/>
    </row>
    <row r="5" s="41" customFormat="1" ht="30" customHeight="1" spans="1:18">
      <c r="A5" s="58">
        <v>505</v>
      </c>
      <c r="B5" s="59" t="s">
        <v>146</v>
      </c>
      <c r="C5" s="55"/>
      <c r="D5" s="57"/>
      <c r="E5" s="60"/>
      <c r="F5" s="5"/>
      <c r="G5" s="47"/>
      <c r="H5" s="47"/>
      <c r="I5" s="48"/>
      <c r="J5" s="76"/>
      <c r="K5" s="76"/>
      <c r="L5" s="76"/>
      <c r="M5" s="76"/>
      <c r="N5" s="44"/>
      <c r="O5" s="44"/>
      <c r="P5" s="44"/>
      <c r="Q5" s="48"/>
      <c r="R5" s="48"/>
    </row>
    <row r="6" s="41" customFormat="1" ht="30" customHeight="1" spans="1:18">
      <c r="A6" s="61" t="s">
        <v>147</v>
      </c>
      <c r="B6" s="62" t="s">
        <v>146</v>
      </c>
      <c r="C6" s="5"/>
      <c r="D6" s="56"/>
      <c r="E6" s="60"/>
      <c r="F6" s="5"/>
      <c r="G6" s="47"/>
      <c r="M6" s="76"/>
      <c r="N6" s="44"/>
      <c r="O6" s="44"/>
      <c r="P6" s="44"/>
      <c r="Q6" s="48"/>
      <c r="R6" s="48"/>
    </row>
    <row r="7" s="41" customFormat="1" ht="30" customHeight="1" spans="1:18">
      <c r="A7" s="61" t="s">
        <v>28</v>
      </c>
      <c r="B7" s="62" t="s">
        <v>148</v>
      </c>
      <c r="C7" s="5"/>
      <c r="D7" s="56"/>
      <c r="E7" s="60"/>
      <c r="F7" s="5"/>
      <c r="G7" s="47"/>
      <c r="H7" s="63"/>
      <c r="I7" s="78"/>
      <c r="J7" s="76"/>
      <c r="K7" s="76"/>
      <c r="L7" s="76"/>
      <c r="M7" s="76"/>
      <c r="N7" s="44"/>
      <c r="O7" s="44"/>
      <c r="P7" s="44"/>
      <c r="Q7" s="48"/>
      <c r="R7" s="48"/>
    </row>
    <row r="8" s="41" customFormat="1" ht="30" customHeight="1" spans="1:18">
      <c r="A8" s="61" t="s">
        <v>149</v>
      </c>
      <c r="B8" s="62" t="s">
        <v>150</v>
      </c>
      <c r="C8" s="5" t="s">
        <v>72</v>
      </c>
      <c r="D8" s="56">
        <v>135</v>
      </c>
      <c r="E8" s="60"/>
      <c r="F8" s="5">
        <f t="shared" ref="F8:F14" si="0">IF(D8="","",ROUND(D8*E8,0))</f>
        <v>0</v>
      </c>
      <c r="G8" s="47"/>
      <c r="H8" s="63"/>
      <c r="I8" s="78"/>
      <c r="J8" s="76"/>
      <c r="K8" s="76"/>
      <c r="L8" s="76"/>
      <c r="M8" s="76"/>
      <c r="N8" s="44"/>
      <c r="O8" s="44"/>
      <c r="P8" s="44"/>
      <c r="Q8" s="48"/>
      <c r="R8" s="48"/>
    </row>
    <row r="9" s="41" customFormat="1" ht="30" customHeight="1" spans="1:18">
      <c r="A9" s="61" t="s">
        <v>131</v>
      </c>
      <c r="B9" s="62" t="s">
        <v>155</v>
      </c>
      <c r="C9" s="5"/>
      <c r="D9" s="56"/>
      <c r="E9" s="60"/>
      <c r="F9" s="5"/>
      <c r="G9" s="47"/>
      <c r="H9" s="63"/>
      <c r="I9" s="78"/>
      <c r="J9" s="76"/>
      <c r="K9" s="76"/>
      <c r="L9" s="76"/>
      <c r="M9" s="76"/>
      <c r="N9" s="44"/>
      <c r="O9" s="44"/>
      <c r="P9" s="44"/>
      <c r="Q9" s="48"/>
      <c r="R9" s="48"/>
    </row>
    <row r="10" s="41" customFormat="1" ht="30" customHeight="1" spans="1:18">
      <c r="A10" s="61" t="s">
        <v>156</v>
      </c>
      <c r="B10" s="62" t="s">
        <v>157</v>
      </c>
      <c r="C10" s="5" t="s">
        <v>41</v>
      </c>
      <c r="D10" s="56">
        <v>12.4</v>
      </c>
      <c r="E10" s="60"/>
      <c r="F10" s="5">
        <f t="shared" si="0"/>
        <v>0</v>
      </c>
      <c r="G10" s="47"/>
      <c r="H10" s="63"/>
      <c r="I10" s="78"/>
      <c r="J10" s="76"/>
      <c r="K10" s="76"/>
      <c r="L10" s="76"/>
      <c r="M10" s="76"/>
      <c r="N10" s="44"/>
      <c r="O10" s="44"/>
      <c r="P10" s="44"/>
      <c r="Q10" s="48"/>
      <c r="R10" s="48"/>
    </row>
    <row r="11" s="41" customFormat="1" ht="30" customHeight="1" spans="1:18">
      <c r="A11" s="61" t="s">
        <v>32</v>
      </c>
      <c r="B11" s="62" t="s">
        <v>158</v>
      </c>
      <c r="C11" s="5"/>
      <c r="D11" s="56"/>
      <c r="E11" s="60"/>
      <c r="F11" s="5"/>
      <c r="G11" s="47"/>
      <c r="H11" s="63"/>
      <c r="I11" s="78"/>
      <c r="J11" s="76"/>
      <c r="K11" s="76"/>
      <c r="L11" s="76"/>
      <c r="M11" s="76"/>
      <c r="N11" s="44"/>
      <c r="O11" s="44"/>
      <c r="P11" s="44"/>
      <c r="Q11" s="48"/>
      <c r="R11" s="48"/>
    </row>
    <row r="12" s="41" customFormat="1" ht="30" customHeight="1" spans="1:18">
      <c r="A12" s="61" t="s">
        <v>159</v>
      </c>
      <c r="B12" s="62" t="s">
        <v>160</v>
      </c>
      <c r="C12" s="5" t="s">
        <v>27</v>
      </c>
      <c r="D12" s="56">
        <v>1.1</v>
      </c>
      <c r="E12" s="60"/>
      <c r="F12" s="5">
        <f t="shared" si="0"/>
        <v>0</v>
      </c>
      <c r="G12" s="47"/>
      <c r="H12" s="63"/>
      <c r="I12" s="78"/>
      <c r="J12" s="76"/>
      <c r="K12" s="76"/>
      <c r="L12" s="76"/>
      <c r="M12" s="76"/>
      <c r="N12" s="44"/>
      <c r="O12" s="44"/>
      <c r="P12" s="44"/>
      <c r="Q12" s="48"/>
      <c r="R12" s="48"/>
    </row>
    <row r="13" s="41" customFormat="1" ht="30" customHeight="1" spans="1:18">
      <c r="A13" s="61" t="s">
        <v>161</v>
      </c>
      <c r="B13" s="62" t="s">
        <v>162</v>
      </c>
      <c r="C13" s="5" t="s">
        <v>72</v>
      </c>
      <c r="D13" s="56">
        <v>215</v>
      </c>
      <c r="E13" s="60"/>
      <c r="F13" s="5">
        <f t="shared" si="0"/>
        <v>0</v>
      </c>
      <c r="G13" s="47"/>
      <c r="H13" s="63"/>
      <c r="I13" s="78"/>
      <c r="J13" s="76"/>
      <c r="K13" s="76"/>
      <c r="L13" s="76"/>
      <c r="M13" s="76"/>
      <c r="N13" s="44"/>
      <c r="O13" s="44"/>
      <c r="P13" s="44"/>
      <c r="Q13" s="48"/>
      <c r="R13" s="48"/>
    </row>
    <row r="14" s="41" customFormat="1" ht="30" customHeight="1" spans="1:18">
      <c r="A14" s="61" t="s">
        <v>163</v>
      </c>
      <c r="B14" s="62" t="s">
        <v>164</v>
      </c>
      <c r="C14" s="5" t="s">
        <v>41</v>
      </c>
      <c r="D14" s="56">
        <v>6.82</v>
      </c>
      <c r="E14" s="60"/>
      <c r="F14" s="5">
        <f t="shared" si="0"/>
        <v>0</v>
      </c>
      <c r="G14" s="47"/>
      <c r="H14" s="63"/>
      <c r="I14" s="78"/>
      <c r="J14" s="76"/>
      <c r="K14" s="76"/>
      <c r="L14" s="76"/>
      <c r="M14" s="76"/>
      <c r="N14" s="44"/>
      <c r="O14" s="44"/>
      <c r="P14" s="44"/>
      <c r="Q14" s="48"/>
      <c r="R14" s="48"/>
    </row>
    <row r="15" s="41" customFormat="1" ht="30" customHeight="1" spans="1:18">
      <c r="A15" s="61">
        <v>506</v>
      </c>
      <c r="B15" s="62" t="s">
        <v>165</v>
      </c>
      <c r="C15" s="5"/>
      <c r="D15" s="56"/>
      <c r="E15" s="60"/>
      <c r="F15" s="5"/>
      <c r="G15" s="47"/>
      <c r="H15" s="63"/>
      <c r="I15" s="78"/>
      <c r="J15" s="76"/>
      <c r="K15" s="76"/>
      <c r="L15" s="76"/>
      <c r="M15" s="76"/>
      <c r="N15" s="44"/>
      <c r="O15" s="44"/>
      <c r="P15" s="44"/>
      <c r="Q15" s="48"/>
      <c r="R15" s="48"/>
    </row>
    <row r="16" s="41" customFormat="1" ht="30" customHeight="1" spans="1:18">
      <c r="A16" s="61" t="s">
        <v>166</v>
      </c>
      <c r="B16" s="62" t="s">
        <v>167</v>
      </c>
      <c r="C16" s="5" t="s">
        <v>41</v>
      </c>
      <c r="D16" s="56">
        <v>62</v>
      </c>
      <c r="E16" s="60"/>
      <c r="F16" s="5">
        <f>IF(D16="","",ROUND(D16*E16,0))</f>
        <v>0</v>
      </c>
      <c r="G16" s="47"/>
      <c r="H16" s="63"/>
      <c r="I16" s="78"/>
      <c r="J16" s="76"/>
      <c r="K16" s="76"/>
      <c r="L16" s="76"/>
      <c r="M16" s="76"/>
      <c r="N16" s="44"/>
      <c r="O16" s="44"/>
      <c r="P16" s="44"/>
      <c r="Q16" s="48"/>
      <c r="R16" s="48"/>
    </row>
    <row r="17" ht="30" customHeight="1" spans="1:11">
      <c r="A17" s="65" t="s">
        <v>168</v>
      </c>
      <c r="B17" s="66"/>
      <c r="C17" s="66"/>
      <c r="D17" s="66"/>
      <c r="E17" s="67"/>
      <c r="F17" s="55">
        <f>ROUND(SUM(F5:F16),0)</f>
        <v>0</v>
      </c>
      <c r="H17" s="63"/>
      <c r="K17" s="78"/>
    </row>
    <row r="18" ht="15" spans="1:6">
      <c r="A18" s="68"/>
      <c r="B18" s="69"/>
      <c r="C18" s="70"/>
      <c r="D18" s="71"/>
      <c r="E18" s="72"/>
      <c r="F18" s="73"/>
    </row>
    <row r="19" ht="15" spans="1:6">
      <c r="A19" s="74"/>
      <c r="B19" s="75"/>
      <c r="C19" s="70"/>
      <c r="D19" s="71"/>
      <c r="E19" s="72"/>
      <c r="F19" s="73"/>
    </row>
  </sheetData>
  <sheetProtection password="E813" sheet="1"/>
  <mergeCells count="5">
    <mergeCell ref="A1:F1"/>
    <mergeCell ref="A2:F2"/>
    <mergeCell ref="A3:F3"/>
    <mergeCell ref="A17:E17"/>
    <mergeCell ref="A19:B19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zoomScale="110" zoomScaleNormal="110" workbookViewId="0">
      <selection activeCell="A2" sqref="A2:C2"/>
    </sheetView>
  </sheetViews>
  <sheetFormatPr defaultColWidth="9" defaultRowHeight="14.25"/>
  <cols>
    <col min="1" max="1" width="11.6" style="19" customWidth="1"/>
    <col min="2" max="2" width="45.6" style="20" customWidth="1"/>
    <col min="3" max="3" width="20.6" style="21" customWidth="1"/>
    <col min="4" max="4" width="9" style="22" customWidth="1"/>
    <col min="5" max="7" width="9" style="23"/>
    <col min="8" max="8" width="9" style="24"/>
    <col min="9" max="16384" width="9" style="21"/>
  </cols>
  <sheetData>
    <row r="1" ht="25" customHeight="1" spans="1:13">
      <c r="A1" s="25" t="s">
        <v>0</v>
      </c>
      <c r="B1" s="26"/>
      <c r="C1" s="26"/>
      <c r="L1" s="23"/>
      <c r="M1" s="23"/>
    </row>
    <row r="2" ht="29.95" customHeight="1" spans="1:13">
      <c r="A2" s="27" t="str">
        <f>'100章'!A2:F2</f>
        <v>工程名称：兴延项目特大暴雨灾后恢复专项工程</v>
      </c>
      <c r="B2" s="27"/>
      <c r="C2" s="27"/>
      <c r="L2" s="23"/>
      <c r="M2" s="23"/>
    </row>
    <row r="3" ht="26.5" customHeight="1" spans="1:13">
      <c r="A3" s="28" t="s">
        <v>191</v>
      </c>
      <c r="B3" s="29"/>
      <c r="C3" s="29"/>
      <c r="L3" s="23"/>
      <c r="M3" s="23"/>
    </row>
    <row r="4" ht="29.95" customHeight="1" spans="1:13">
      <c r="A4" s="28" t="s">
        <v>3</v>
      </c>
      <c r="B4" s="29" t="s">
        <v>121</v>
      </c>
      <c r="C4" s="29" t="s">
        <v>122</v>
      </c>
      <c r="L4" s="23"/>
      <c r="M4" s="23"/>
    </row>
    <row r="5" ht="34.95" customHeight="1" spans="1:13">
      <c r="A5" s="79">
        <v>1</v>
      </c>
      <c r="B5" s="31" t="s">
        <v>192</v>
      </c>
      <c r="C5" s="32">
        <f>'500章（白羊城隧道）'!F32</f>
        <v>0</v>
      </c>
      <c r="L5" s="23"/>
      <c r="M5" s="23"/>
    </row>
    <row r="6" ht="34.95" customHeight="1" spans="1:13">
      <c r="A6" s="79">
        <v>2</v>
      </c>
      <c r="B6" s="31" t="s">
        <v>193</v>
      </c>
      <c r="C6" s="32">
        <f>'500章（梯子峪隧道）'!F17</f>
        <v>0</v>
      </c>
      <c r="L6" s="23"/>
      <c r="M6" s="23"/>
    </row>
    <row r="7" ht="34.95" customHeight="1" spans="1:13">
      <c r="A7" s="79">
        <v>3</v>
      </c>
      <c r="B7" s="31" t="s">
        <v>194</v>
      </c>
      <c r="C7" s="32">
        <f>'500章（石峡隧道）'!F51</f>
        <v>0</v>
      </c>
      <c r="L7" s="23"/>
      <c r="M7" s="23"/>
    </row>
    <row r="8" ht="34.95" customHeight="1" spans="1:13">
      <c r="A8" s="79">
        <v>4</v>
      </c>
      <c r="B8" s="31" t="s">
        <v>195</v>
      </c>
      <c r="C8" s="32">
        <f>'500章（营城子隧道）'!F17</f>
        <v>0</v>
      </c>
      <c r="L8" s="23"/>
      <c r="M8" s="23"/>
    </row>
    <row r="9" ht="29.95" customHeight="1" spans="1:13">
      <c r="A9" s="33" t="s">
        <v>168</v>
      </c>
      <c r="B9" s="34"/>
      <c r="C9" s="29">
        <f>ROUND(SUM(C5:C8),0)</f>
        <v>0</v>
      </c>
      <c r="L9" s="23"/>
      <c r="M9" s="23"/>
    </row>
    <row r="10" ht="15" spans="1:13">
      <c r="A10" s="35"/>
      <c r="B10" s="36"/>
      <c r="C10" s="37"/>
      <c r="L10" s="23"/>
      <c r="M10" s="23"/>
    </row>
    <row r="11" ht="15" spans="1:13">
      <c r="A11" s="38"/>
      <c r="B11" s="39"/>
      <c r="C11" s="37"/>
      <c r="L11" s="23"/>
      <c r="M11" s="23"/>
    </row>
    <row r="12" spans="12:13">
      <c r="L12" s="23"/>
      <c r="M12" s="23"/>
    </row>
    <row r="13" spans="12:13">
      <c r="L13" s="23"/>
      <c r="M13" s="23"/>
    </row>
    <row r="14" spans="12:13">
      <c r="L14" s="23"/>
      <c r="M14" s="23"/>
    </row>
    <row r="15" spans="12:13">
      <c r="L15" s="23"/>
      <c r="M15" s="23"/>
    </row>
    <row r="16" spans="12:13">
      <c r="L16" s="23"/>
      <c r="M16" s="23"/>
    </row>
    <row r="17" spans="12:13">
      <c r="L17" s="23"/>
      <c r="M17" s="23"/>
    </row>
    <row r="18" spans="12:13">
      <c r="L18" s="23"/>
      <c r="M18" s="23"/>
    </row>
    <row r="19" spans="12:13">
      <c r="L19" s="23"/>
      <c r="M19" s="23"/>
    </row>
    <row r="20" spans="2:13">
      <c r="B20" s="40"/>
      <c r="L20" s="23"/>
      <c r="M20" s="23"/>
    </row>
    <row r="21" spans="12:13">
      <c r="L21" s="23"/>
      <c r="M21" s="23"/>
    </row>
    <row r="22" spans="12:13">
      <c r="L22" s="23"/>
      <c r="M22" s="23"/>
    </row>
    <row r="23" spans="12:13">
      <c r="L23" s="23"/>
      <c r="M23" s="23"/>
    </row>
    <row r="24" spans="12:13">
      <c r="L24" s="23"/>
      <c r="M24" s="23"/>
    </row>
    <row r="25" spans="2:13">
      <c r="B25" s="40"/>
      <c r="L25" s="23"/>
      <c r="M25" s="23"/>
    </row>
    <row r="26" spans="12:13">
      <c r="L26" s="23"/>
      <c r="M26" s="23"/>
    </row>
    <row r="27" spans="12:13">
      <c r="L27" s="23"/>
      <c r="M27" s="23"/>
    </row>
    <row r="28" spans="12:13">
      <c r="L28" s="23"/>
      <c r="M28" s="23"/>
    </row>
    <row r="29" spans="12:13">
      <c r="L29" s="23"/>
      <c r="M29" s="23"/>
    </row>
    <row r="30" spans="12:13">
      <c r="L30" s="23"/>
      <c r="M30" s="23"/>
    </row>
    <row r="31" spans="12:13">
      <c r="L31" s="23"/>
      <c r="M31" s="23"/>
    </row>
    <row r="32" spans="12:13">
      <c r="L32" s="23"/>
      <c r="M32" s="23"/>
    </row>
    <row r="33" spans="12:13">
      <c r="L33" s="23"/>
      <c r="M33" s="23"/>
    </row>
    <row r="34" spans="12:13">
      <c r="L34" s="23"/>
      <c r="M34" s="23"/>
    </row>
    <row r="35" spans="12:13">
      <c r="L35" s="23"/>
      <c r="M35" s="23"/>
    </row>
    <row r="36" spans="12:13">
      <c r="L36" s="23"/>
      <c r="M36" s="23"/>
    </row>
    <row r="37" spans="12:13">
      <c r="L37" s="23"/>
      <c r="M37" s="23"/>
    </row>
    <row r="38" spans="12:13">
      <c r="L38" s="23"/>
      <c r="M38" s="23"/>
    </row>
    <row r="39" spans="12:13">
      <c r="L39" s="23"/>
      <c r="M39" s="23"/>
    </row>
    <row r="40" spans="12:13">
      <c r="L40" s="23"/>
      <c r="M40" s="23"/>
    </row>
    <row r="41" spans="2:13">
      <c r="B41" s="40"/>
      <c r="L41" s="23"/>
      <c r="M41" s="23"/>
    </row>
    <row r="42" spans="12:13">
      <c r="L42" s="23"/>
      <c r="M42" s="23"/>
    </row>
    <row r="43" spans="12:13">
      <c r="L43" s="23"/>
      <c r="M43" s="23"/>
    </row>
    <row r="44" spans="12:13">
      <c r="L44" s="23"/>
      <c r="M44" s="23"/>
    </row>
    <row r="45" spans="12:13">
      <c r="L45" s="23"/>
      <c r="M45" s="23"/>
    </row>
    <row r="46" spans="12:13">
      <c r="L46" s="23"/>
      <c r="M46" s="23"/>
    </row>
    <row r="47" spans="12:13">
      <c r="L47" s="23"/>
      <c r="M47" s="23"/>
    </row>
  </sheetData>
  <sheetProtection password="E813" sheet="1"/>
  <mergeCells count="5">
    <mergeCell ref="A1:C1"/>
    <mergeCell ref="A2:C2"/>
    <mergeCell ref="A3:C3"/>
    <mergeCell ref="A9:B9"/>
    <mergeCell ref="A11:B11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5"/>
  <sheetViews>
    <sheetView workbookViewId="0">
      <pane xSplit="6" ySplit="4" topLeftCell="G17" activePane="bottomRight" state="frozen"/>
      <selection/>
      <selection pane="topRight"/>
      <selection pane="bottomLeft"/>
      <selection pane="bottomRight" activeCell="F19" sqref="F19"/>
    </sheetView>
  </sheetViews>
  <sheetFormatPr defaultColWidth="9" defaultRowHeight="14.25"/>
  <cols>
    <col min="1" max="1" width="8.08333333333333" style="42" customWidth="1"/>
    <col min="2" max="2" width="27.625" style="43" customWidth="1"/>
    <col min="3" max="3" width="7.08333333333333" style="44" customWidth="1"/>
    <col min="4" max="4" width="11.5833333333333" style="45" customWidth="1"/>
    <col min="5" max="5" width="10.5833333333333" style="46" customWidth="1"/>
    <col min="6" max="6" width="12.0833333333333" style="44" customWidth="1"/>
    <col min="7" max="7" width="11.6666666666667" style="47" customWidth="1"/>
    <col min="8" max="8" width="7.16666666666667" style="47" customWidth="1"/>
    <col min="9" max="9" width="10" style="48" customWidth="1"/>
    <col min="10" max="12" width="9" style="48"/>
    <col min="13" max="13" width="9" style="49"/>
    <col min="14" max="16384" width="9" style="44"/>
  </cols>
  <sheetData>
    <row r="1" ht="24.9" customHeight="1" spans="1:18">
      <c r="A1" s="50" t="s">
        <v>0</v>
      </c>
      <c r="B1" s="51"/>
      <c r="C1" s="51"/>
      <c r="D1" s="51"/>
      <c r="E1" s="52"/>
      <c r="F1" s="51"/>
      <c r="Q1" s="48"/>
      <c r="R1" s="48"/>
    </row>
    <row r="2" ht="30" customHeight="1" spans="1:18">
      <c r="A2" s="53" t="str">
        <f>'100章'!A2:F2</f>
        <v>工程名称：兴延项目特大暴雨灾后恢复专项工程</v>
      </c>
      <c r="B2" s="53"/>
      <c r="C2" s="53"/>
      <c r="D2" s="53"/>
      <c r="E2" s="53"/>
      <c r="F2" s="53"/>
      <c r="Q2" s="48"/>
      <c r="R2" s="48"/>
    </row>
    <row r="3" ht="26.4" customHeight="1" spans="1:18">
      <c r="A3" s="54" t="s">
        <v>196</v>
      </c>
      <c r="B3" s="55"/>
      <c r="C3" s="55"/>
      <c r="D3" s="55"/>
      <c r="E3" s="56"/>
      <c r="F3" s="55"/>
      <c r="J3" s="76"/>
      <c r="K3" s="76"/>
      <c r="L3" s="77"/>
      <c r="M3" s="76"/>
      <c r="Q3" s="48"/>
      <c r="R3" s="48"/>
    </row>
    <row r="4" ht="30" customHeight="1" spans="1:18">
      <c r="A4" s="54" t="s">
        <v>3</v>
      </c>
      <c r="B4" s="55" t="s">
        <v>4</v>
      </c>
      <c r="C4" s="55" t="s">
        <v>5</v>
      </c>
      <c r="D4" s="57" t="s">
        <v>6</v>
      </c>
      <c r="E4" s="56" t="s">
        <v>7</v>
      </c>
      <c r="F4" s="55" t="s">
        <v>8</v>
      </c>
      <c r="J4" s="76"/>
      <c r="K4" s="76"/>
      <c r="L4" s="76"/>
      <c r="M4" s="76"/>
      <c r="Q4" s="48"/>
      <c r="R4" s="48"/>
    </row>
    <row r="5" s="41" customFormat="1" ht="30" customHeight="1" spans="1:18">
      <c r="A5" s="58">
        <v>702</v>
      </c>
      <c r="B5" s="59" t="s">
        <v>197</v>
      </c>
      <c r="C5" s="55"/>
      <c r="D5" s="57"/>
      <c r="E5" s="60"/>
      <c r="F5" s="5"/>
      <c r="G5" s="47"/>
      <c r="H5" s="47"/>
      <c r="I5" s="48"/>
      <c r="J5" s="76"/>
      <c r="K5" s="76"/>
      <c r="L5" s="76"/>
      <c r="M5" s="76"/>
      <c r="N5" s="44"/>
      <c r="O5" s="44"/>
      <c r="P5" s="44"/>
      <c r="Q5" s="48"/>
      <c r="R5" s="48"/>
    </row>
    <row r="6" s="41" customFormat="1" ht="30" customHeight="1" spans="1:18">
      <c r="A6" s="61" t="s">
        <v>198</v>
      </c>
      <c r="B6" s="62" t="s">
        <v>199</v>
      </c>
      <c r="C6" s="5" t="s">
        <v>27</v>
      </c>
      <c r="D6" s="56">
        <v>3967.2</v>
      </c>
      <c r="E6" s="60"/>
      <c r="F6" s="5">
        <f>IF(D6="","",ROUND(D6*E6,0))</f>
        <v>0</v>
      </c>
      <c r="G6" s="47"/>
      <c r="M6" s="76"/>
      <c r="N6" s="44"/>
      <c r="O6" s="44"/>
      <c r="P6" s="44"/>
      <c r="Q6" s="48"/>
      <c r="R6" s="48"/>
    </row>
    <row r="7" s="41" customFormat="1" ht="30" customHeight="1" spans="1:18">
      <c r="A7" s="61">
        <v>703</v>
      </c>
      <c r="B7" s="62" t="s">
        <v>200</v>
      </c>
      <c r="C7" s="5"/>
      <c r="D7" s="56"/>
      <c r="E7" s="60"/>
      <c r="F7" s="5"/>
      <c r="G7" s="47"/>
      <c r="H7" s="63"/>
      <c r="I7" s="78"/>
      <c r="J7" s="76"/>
      <c r="K7" s="76"/>
      <c r="L7" s="76"/>
      <c r="M7" s="76"/>
      <c r="N7" s="44"/>
      <c r="O7" s="44"/>
      <c r="P7" s="44"/>
      <c r="Q7" s="48"/>
      <c r="R7" s="48"/>
    </row>
    <row r="8" s="41" customFormat="1" ht="30" customHeight="1" spans="1:18">
      <c r="A8" s="61" t="s">
        <v>201</v>
      </c>
      <c r="B8" s="62" t="s">
        <v>202</v>
      </c>
      <c r="C8" s="5"/>
      <c r="D8" s="56"/>
      <c r="E8" s="60"/>
      <c r="F8" s="5"/>
      <c r="G8" s="47"/>
      <c r="H8" s="63"/>
      <c r="I8" s="78"/>
      <c r="J8" s="76"/>
      <c r="K8" s="76"/>
      <c r="L8" s="76"/>
      <c r="M8" s="76"/>
      <c r="N8" s="44"/>
      <c r="O8" s="44"/>
      <c r="P8" s="44"/>
      <c r="Q8" s="48"/>
      <c r="R8" s="48"/>
    </row>
    <row r="9" s="41" customFormat="1" ht="45" customHeight="1" spans="1:18">
      <c r="A9" s="61" t="s">
        <v>25</v>
      </c>
      <c r="B9" s="13" t="s">
        <v>203</v>
      </c>
      <c r="C9" s="5" t="s">
        <v>41</v>
      </c>
      <c r="D9" s="56">
        <v>26447.8</v>
      </c>
      <c r="E9" s="60"/>
      <c r="F9" s="5">
        <f t="shared" ref="F9:F22" si="0">IF(D9="","",ROUND(D9*E9,0))</f>
        <v>0</v>
      </c>
      <c r="G9" s="47"/>
      <c r="H9" s="63"/>
      <c r="I9" s="78"/>
      <c r="J9" s="76"/>
      <c r="K9" s="76"/>
      <c r="L9" s="76"/>
      <c r="M9" s="76"/>
      <c r="N9" s="44"/>
      <c r="O9" s="44"/>
      <c r="P9" s="44"/>
      <c r="Q9" s="48"/>
      <c r="R9" s="48"/>
    </row>
    <row r="10" s="41" customFormat="1" ht="30" customHeight="1" spans="1:18">
      <c r="A10" s="61">
        <v>704</v>
      </c>
      <c r="B10" s="62" t="s">
        <v>204</v>
      </c>
      <c r="C10" s="5"/>
      <c r="D10" s="56"/>
      <c r="E10" s="60"/>
      <c r="F10" s="5"/>
      <c r="G10" s="47"/>
      <c r="H10" s="63"/>
      <c r="I10" s="78"/>
      <c r="J10" s="76"/>
      <c r="K10" s="76"/>
      <c r="L10" s="76"/>
      <c r="M10" s="76"/>
      <c r="N10" s="44"/>
      <c r="O10" s="44"/>
      <c r="P10" s="44"/>
      <c r="Q10" s="48"/>
      <c r="R10" s="48"/>
    </row>
    <row r="11" s="41" customFormat="1" ht="30" customHeight="1" spans="1:18">
      <c r="A11" s="61" t="s">
        <v>205</v>
      </c>
      <c r="B11" s="62" t="s">
        <v>206</v>
      </c>
      <c r="C11" s="5"/>
      <c r="D11" s="56"/>
      <c r="E11" s="60"/>
      <c r="F11" s="5"/>
      <c r="G11" s="47"/>
      <c r="H11" s="63"/>
      <c r="I11" s="78"/>
      <c r="J11" s="76"/>
      <c r="K11" s="76"/>
      <c r="L11" s="76"/>
      <c r="M11" s="76"/>
      <c r="N11" s="44"/>
      <c r="O11" s="44"/>
      <c r="P11" s="44"/>
      <c r="Q11" s="48"/>
      <c r="R11" s="48"/>
    </row>
    <row r="12" s="41" customFormat="1" ht="30" customHeight="1" spans="1:18">
      <c r="A12" s="61" t="s">
        <v>25</v>
      </c>
      <c r="B12" s="62" t="s">
        <v>207</v>
      </c>
      <c r="C12" s="5" t="s">
        <v>208</v>
      </c>
      <c r="D12" s="64">
        <v>148</v>
      </c>
      <c r="E12" s="60"/>
      <c r="F12" s="5">
        <f t="shared" si="0"/>
        <v>0</v>
      </c>
      <c r="G12" s="47"/>
      <c r="H12" s="63"/>
      <c r="I12" s="78"/>
      <c r="J12" s="76"/>
      <c r="K12" s="76"/>
      <c r="L12" s="76"/>
      <c r="M12" s="76"/>
      <c r="N12" s="44"/>
      <c r="O12" s="44"/>
      <c r="P12" s="44"/>
      <c r="Q12" s="48"/>
      <c r="R12" s="48"/>
    </row>
    <row r="13" s="41" customFormat="1" ht="30" customHeight="1" spans="1:18">
      <c r="A13" s="61" t="s">
        <v>28</v>
      </c>
      <c r="B13" s="62" t="s">
        <v>209</v>
      </c>
      <c r="C13" s="5" t="s">
        <v>208</v>
      </c>
      <c r="D13" s="64">
        <v>66</v>
      </c>
      <c r="E13" s="60"/>
      <c r="F13" s="5">
        <f t="shared" si="0"/>
        <v>0</v>
      </c>
      <c r="G13" s="47"/>
      <c r="H13" s="63"/>
      <c r="I13" s="78"/>
      <c r="J13" s="76"/>
      <c r="K13" s="76"/>
      <c r="L13" s="76"/>
      <c r="M13" s="76"/>
      <c r="N13" s="44"/>
      <c r="O13" s="44"/>
      <c r="P13" s="44"/>
      <c r="Q13" s="48"/>
      <c r="R13" s="48"/>
    </row>
    <row r="14" s="41" customFormat="1" ht="30" customHeight="1" spans="1:18">
      <c r="A14" s="61" t="s">
        <v>30</v>
      </c>
      <c r="B14" s="62" t="s">
        <v>210</v>
      </c>
      <c r="C14" s="5" t="s">
        <v>208</v>
      </c>
      <c r="D14" s="64">
        <v>10</v>
      </c>
      <c r="E14" s="60"/>
      <c r="F14" s="5">
        <f t="shared" si="0"/>
        <v>0</v>
      </c>
      <c r="G14" s="47"/>
      <c r="H14" s="63"/>
      <c r="I14" s="78"/>
      <c r="J14" s="76"/>
      <c r="K14" s="76"/>
      <c r="L14" s="76"/>
      <c r="M14" s="76"/>
      <c r="N14" s="44"/>
      <c r="O14" s="44"/>
      <c r="P14" s="44"/>
      <c r="Q14" s="48"/>
      <c r="R14" s="48"/>
    </row>
    <row r="15" s="41" customFormat="1" ht="30" customHeight="1" spans="1:18">
      <c r="A15" s="61" t="s">
        <v>37</v>
      </c>
      <c r="B15" s="62" t="s">
        <v>211</v>
      </c>
      <c r="C15" s="5" t="s">
        <v>208</v>
      </c>
      <c r="D15" s="64">
        <v>42</v>
      </c>
      <c r="E15" s="60"/>
      <c r="F15" s="5">
        <f t="shared" si="0"/>
        <v>0</v>
      </c>
      <c r="G15" s="47"/>
      <c r="H15" s="63"/>
      <c r="I15" s="78"/>
      <c r="J15" s="76"/>
      <c r="K15" s="76"/>
      <c r="L15" s="76"/>
      <c r="M15" s="76"/>
      <c r="N15" s="44"/>
      <c r="O15" s="44"/>
      <c r="P15" s="44"/>
      <c r="Q15" s="48"/>
      <c r="R15" s="48"/>
    </row>
    <row r="16" s="41" customFormat="1" ht="30" customHeight="1" spans="1:18">
      <c r="A16" s="61" t="s">
        <v>88</v>
      </c>
      <c r="B16" s="62" t="s">
        <v>212</v>
      </c>
      <c r="C16" s="5" t="s">
        <v>208</v>
      </c>
      <c r="D16" s="64">
        <v>19</v>
      </c>
      <c r="E16" s="60"/>
      <c r="F16" s="5">
        <f t="shared" si="0"/>
        <v>0</v>
      </c>
      <c r="G16" s="47"/>
      <c r="H16" s="63"/>
      <c r="I16" s="78"/>
      <c r="J16" s="76"/>
      <c r="K16" s="76"/>
      <c r="L16" s="76"/>
      <c r="M16" s="76"/>
      <c r="N16" s="44"/>
      <c r="O16" s="44"/>
      <c r="P16" s="44"/>
      <c r="Q16" s="48"/>
      <c r="R16" s="48"/>
    </row>
    <row r="17" s="41" customFormat="1" ht="30" customHeight="1" spans="1:18">
      <c r="A17" s="61" t="s">
        <v>131</v>
      </c>
      <c r="B17" s="62" t="s">
        <v>213</v>
      </c>
      <c r="C17" s="5" t="s">
        <v>208</v>
      </c>
      <c r="D17" s="64">
        <v>27</v>
      </c>
      <c r="E17" s="60"/>
      <c r="F17" s="5">
        <f t="shared" si="0"/>
        <v>0</v>
      </c>
      <c r="G17" s="47"/>
      <c r="H17" s="63"/>
      <c r="I17" s="78"/>
      <c r="J17" s="76"/>
      <c r="K17" s="76"/>
      <c r="L17" s="76"/>
      <c r="M17" s="76"/>
      <c r="N17" s="44"/>
      <c r="O17" s="44"/>
      <c r="P17" s="44"/>
      <c r="Q17" s="48"/>
      <c r="R17" s="48"/>
    </row>
    <row r="18" s="41" customFormat="1" ht="30" customHeight="1" spans="1:18">
      <c r="A18" s="61" t="s">
        <v>32</v>
      </c>
      <c r="B18" s="62" t="s">
        <v>214</v>
      </c>
      <c r="C18" s="5" t="s">
        <v>208</v>
      </c>
      <c r="D18" s="64">
        <v>50</v>
      </c>
      <c r="E18" s="60"/>
      <c r="F18" s="5">
        <f t="shared" si="0"/>
        <v>0</v>
      </c>
      <c r="G18" s="47"/>
      <c r="H18" s="63"/>
      <c r="I18" s="78"/>
      <c r="J18" s="76"/>
      <c r="K18" s="76"/>
      <c r="L18" s="76"/>
      <c r="M18" s="76"/>
      <c r="N18" s="44"/>
      <c r="O18" s="44"/>
      <c r="P18" s="44"/>
      <c r="Q18" s="48"/>
      <c r="R18" s="48"/>
    </row>
    <row r="19" s="41" customFormat="1" ht="30" customHeight="1" spans="1:18">
      <c r="A19" s="61" t="s">
        <v>163</v>
      </c>
      <c r="B19" s="62" t="s">
        <v>215</v>
      </c>
      <c r="C19" s="5" t="s">
        <v>208</v>
      </c>
      <c r="D19" s="64">
        <v>14</v>
      </c>
      <c r="E19" s="60"/>
      <c r="F19" s="5">
        <f t="shared" si="0"/>
        <v>0</v>
      </c>
      <c r="G19" s="47"/>
      <c r="H19" s="63"/>
      <c r="I19" s="78"/>
      <c r="J19" s="76"/>
      <c r="K19" s="76"/>
      <c r="L19" s="76"/>
      <c r="M19" s="76"/>
      <c r="N19" s="44"/>
      <c r="O19" s="44"/>
      <c r="P19" s="44"/>
      <c r="Q19" s="48"/>
      <c r="R19" s="48"/>
    </row>
    <row r="20" s="41" customFormat="1" ht="30" customHeight="1" spans="1:18">
      <c r="A20" s="61" t="s">
        <v>216</v>
      </c>
      <c r="B20" s="62" t="s">
        <v>217</v>
      </c>
      <c r="C20" s="5" t="s">
        <v>208</v>
      </c>
      <c r="D20" s="64">
        <v>183</v>
      </c>
      <c r="E20" s="60"/>
      <c r="F20" s="5">
        <f t="shared" si="0"/>
        <v>0</v>
      </c>
      <c r="G20" s="47"/>
      <c r="H20" s="63"/>
      <c r="I20" s="78"/>
      <c r="J20" s="76"/>
      <c r="K20" s="76"/>
      <c r="L20" s="76"/>
      <c r="M20" s="76"/>
      <c r="N20" s="44"/>
      <c r="O20" s="44"/>
      <c r="P20" s="44"/>
      <c r="Q20" s="48"/>
      <c r="R20" s="48"/>
    </row>
    <row r="21" s="41" customFormat="1" ht="30" customHeight="1" spans="1:18">
      <c r="A21" s="61" t="s">
        <v>218</v>
      </c>
      <c r="B21" s="62" t="s">
        <v>219</v>
      </c>
      <c r="C21" s="5" t="s">
        <v>208</v>
      </c>
      <c r="D21" s="64">
        <v>53</v>
      </c>
      <c r="E21" s="60"/>
      <c r="F21" s="5">
        <f t="shared" si="0"/>
        <v>0</v>
      </c>
      <c r="G21" s="47"/>
      <c r="H21" s="63"/>
      <c r="I21" s="78"/>
      <c r="J21" s="76"/>
      <c r="K21" s="76"/>
      <c r="L21" s="76"/>
      <c r="M21" s="76"/>
      <c r="N21" s="44"/>
      <c r="O21" s="44"/>
      <c r="P21" s="44"/>
      <c r="Q21" s="48"/>
      <c r="R21" s="48"/>
    </row>
    <row r="22" s="41" customFormat="1" ht="30" customHeight="1" spans="1:18">
      <c r="A22" s="61" t="s">
        <v>220</v>
      </c>
      <c r="B22" s="62" t="s">
        <v>221</v>
      </c>
      <c r="C22" s="5" t="s">
        <v>208</v>
      </c>
      <c r="D22" s="64">
        <v>15</v>
      </c>
      <c r="E22" s="60"/>
      <c r="F22" s="5">
        <f t="shared" si="0"/>
        <v>0</v>
      </c>
      <c r="G22" s="47"/>
      <c r="H22" s="63"/>
      <c r="I22" s="78"/>
      <c r="J22" s="76"/>
      <c r="K22" s="76"/>
      <c r="L22" s="76"/>
      <c r="M22" s="76"/>
      <c r="N22" s="44"/>
      <c r="O22" s="44"/>
      <c r="P22" s="44"/>
      <c r="Q22" s="48"/>
      <c r="R22" s="48"/>
    </row>
    <row r="23" ht="30" customHeight="1" spans="1:11">
      <c r="A23" s="65" t="s">
        <v>222</v>
      </c>
      <c r="B23" s="66"/>
      <c r="C23" s="66"/>
      <c r="D23" s="66"/>
      <c r="E23" s="67"/>
      <c r="F23" s="55">
        <f>ROUND(SUM(F5:F22),0)</f>
        <v>0</v>
      </c>
      <c r="H23" s="63"/>
      <c r="K23" s="78"/>
    </row>
    <row r="24" ht="15" spans="1:6">
      <c r="A24" s="68"/>
      <c r="B24" s="69"/>
      <c r="C24" s="70"/>
      <c r="D24" s="71"/>
      <c r="E24" s="72"/>
      <c r="F24" s="73"/>
    </row>
    <row r="25" ht="15" spans="1:6">
      <c r="A25" s="74"/>
      <c r="B25" s="75"/>
      <c r="C25" s="70"/>
      <c r="D25" s="71"/>
      <c r="E25" s="72"/>
      <c r="F25" s="73"/>
    </row>
  </sheetData>
  <sheetProtection password="E813" sheet="1"/>
  <mergeCells count="5">
    <mergeCell ref="A1:F1"/>
    <mergeCell ref="A2:F2"/>
    <mergeCell ref="A3:F3"/>
    <mergeCell ref="A23:E23"/>
    <mergeCell ref="A25:B25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zoomScale="115" zoomScaleNormal="115" workbookViewId="0">
      <pane xSplit="6" ySplit="4" topLeftCell="G5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14.25"/>
  <cols>
    <col min="1" max="1" width="8.08333333333333" style="42" customWidth="1"/>
    <col min="2" max="2" width="27.625" style="43" customWidth="1"/>
    <col min="3" max="3" width="7.08333333333333" style="44" customWidth="1"/>
    <col min="4" max="4" width="11.5833333333333" style="45" customWidth="1"/>
    <col min="5" max="5" width="10.5833333333333" style="46" customWidth="1"/>
    <col min="6" max="6" width="12.0833333333333" style="44" customWidth="1"/>
    <col min="7" max="7" width="11.6666666666667" style="47" customWidth="1"/>
    <col min="8" max="8" width="7.16666666666667" style="47" customWidth="1"/>
    <col min="9" max="9" width="10" style="48" customWidth="1"/>
    <col min="10" max="12" width="9" style="48"/>
    <col min="13" max="13" width="9" style="49"/>
    <col min="14" max="16384" width="9" style="44"/>
  </cols>
  <sheetData>
    <row r="1" ht="24.9" customHeight="1" spans="1:18">
      <c r="A1" s="50" t="s">
        <v>0</v>
      </c>
      <c r="B1" s="51"/>
      <c r="C1" s="51"/>
      <c r="D1" s="51"/>
      <c r="E1" s="52"/>
      <c r="F1" s="51"/>
      <c r="Q1" s="48"/>
      <c r="R1" s="48"/>
    </row>
    <row r="2" ht="30" customHeight="1" spans="1:18">
      <c r="A2" s="53" t="str">
        <f>'100章'!A2:F2</f>
        <v>工程名称：兴延项目特大暴雨灾后恢复专项工程</v>
      </c>
      <c r="B2" s="53"/>
      <c r="C2" s="53"/>
      <c r="D2" s="53"/>
      <c r="E2" s="53"/>
      <c r="F2" s="53"/>
      <c r="Q2" s="48"/>
      <c r="R2" s="48"/>
    </row>
    <row r="3" ht="26.4" customHeight="1" spans="1:18">
      <c r="A3" s="54" t="s">
        <v>223</v>
      </c>
      <c r="B3" s="55"/>
      <c r="C3" s="55"/>
      <c r="D3" s="55"/>
      <c r="E3" s="56"/>
      <c r="F3" s="55"/>
      <c r="J3" s="76"/>
      <c r="K3" s="76"/>
      <c r="L3" s="77"/>
      <c r="M3" s="76"/>
      <c r="Q3" s="48"/>
      <c r="R3" s="48"/>
    </row>
    <row r="4" ht="30" customHeight="1" spans="1:18">
      <c r="A4" s="54" t="s">
        <v>3</v>
      </c>
      <c r="B4" s="55" t="s">
        <v>4</v>
      </c>
      <c r="C4" s="55" t="s">
        <v>5</v>
      </c>
      <c r="D4" s="57" t="s">
        <v>6</v>
      </c>
      <c r="E4" s="56" t="s">
        <v>7</v>
      </c>
      <c r="F4" s="55" t="s">
        <v>8</v>
      </c>
      <c r="J4" s="76"/>
      <c r="K4" s="76"/>
      <c r="L4" s="76"/>
      <c r="M4" s="76"/>
      <c r="Q4" s="48"/>
      <c r="R4" s="48"/>
    </row>
    <row r="5" s="41" customFormat="1" ht="30" customHeight="1" spans="1:18">
      <c r="A5" s="58">
        <v>703</v>
      </c>
      <c r="B5" s="59" t="s">
        <v>200</v>
      </c>
      <c r="C5" s="55"/>
      <c r="D5" s="57"/>
      <c r="E5" s="60"/>
      <c r="F5" s="5"/>
      <c r="G5" s="47"/>
      <c r="H5" s="47"/>
      <c r="I5" s="48"/>
      <c r="J5" s="76"/>
      <c r="K5" s="76"/>
      <c r="L5" s="76"/>
      <c r="M5" s="76"/>
      <c r="N5" s="44"/>
      <c r="O5" s="44"/>
      <c r="P5" s="44"/>
      <c r="Q5" s="48"/>
      <c r="R5" s="48"/>
    </row>
    <row r="6" s="41" customFormat="1" ht="30" customHeight="1" spans="1:18">
      <c r="A6" s="61" t="s">
        <v>224</v>
      </c>
      <c r="B6" s="62" t="s">
        <v>225</v>
      </c>
      <c r="C6" s="5"/>
      <c r="D6" s="56"/>
      <c r="E6" s="60"/>
      <c r="F6" s="5" t="str">
        <f>IF(D6="","",ROUND(D6*E6,0))</f>
        <v/>
      </c>
      <c r="G6" s="47"/>
      <c r="M6" s="76"/>
      <c r="N6" s="44"/>
      <c r="O6" s="44"/>
      <c r="P6" s="44"/>
      <c r="Q6" s="48"/>
      <c r="R6" s="48"/>
    </row>
    <row r="7" s="41" customFormat="1" ht="30" customHeight="1" spans="1:18">
      <c r="A7" s="61" t="s">
        <v>25</v>
      </c>
      <c r="B7" s="62" t="s">
        <v>225</v>
      </c>
      <c r="C7" s="5" t="s">
        <v>41</v>
      </c>
      <c r="D7" s="56">
        <v>6471.2</v>
      </c>
      <c r="E7" s="60"/>
      <c r="F7" s="5">
        <f>IF(D7="","",ROUND(D7*E7,0))</f>
        <v>0</v>
      </c>
      <c r="G7" s="47"/>
      <c r="H7" s="63"/>
      <c r="I7" s="78"/>
      <c r="J7" s="76"/>
      <c r="K7" s="76"/>
      <c r="L7" s="76"/>
      <c r="M7" s="76"/>
      <c r="N7" s="44"/>
      <c r="O7" s="44"/>
      <c r="P7" s="44"/>
      <c r="Q7" s="48"/>
      <c r="R7" s="48"/>
    </row>
    <row r="8" s="41" customFormat="1" ht="30" customHeight="1" spans="1:18">
      <c r="A8" s="61">
        <v>704</v>
      </c>
      <c r="B8" s="62" t="s">
        <v>204</v>
      </c>
      <c r="C8" s="5"/>
      <c r="D8" s="56"/>
      <c r="E8" s="60"/>
      <c r="F8" s="5"/>
      <c r="G8" s="47"/>
      <c r="H8" s="63"/>
      <c r="I8" s="78"/>
      <c r="J8" s="76"/>
      <c r="K8" s="76"/>
      <c r="L8" s="76"/>
      <c r="M8" s="76"/>
      <c r="N8" s="44"/>
      <c r="O8" s="44"/>
      <c r="P8" s="44"/>
      <c r="Q8" s="48"/>
      <c r="R8" s="48"/>
    </row>
    <row r="9" s="41" customFormat="1" ht="30" customHeight="1" spans="1:18">
      <c r="A9" s="61" t="s">
        <v>226</v>
      </c>
      <c r="B9" s="62" t="s">
        <v>227</v>
      </c>
      <c r="C9" s="5"/>
      <c r="D9" s="56"/>
      <c r="E9" s="60"/>
      <c r="F9" s="5" t="str">
        <f>IF(D9="","",ROUND(D9*E9,0))</f>
        <v/>
      </c>
      <c r="G9" s="47"/>
      <c r="H9" s="63"/>
      <c r="I9" s="78"/>
      <c r="J9" s="76"/>
      <c r="K9" s="76"/>
      <c r="L9" s="76"/>
      <c r="M9" s="76"/>
      <c r="N9" s="44"/>
      <c r="O9" s="44"/>
      <c r="P9" s="44"/>
      <c r="Q9" s="48"/>
      <c r="R9" s="48"/>
    </row>
    <row r="10" s="41" customFormat="1" ht="30" customHeight="1" spans="1:18">
      <c r="A10" s="61" t="s">
        <v>25</v>
      </c>
      <c r="B10" s="62" t="s">
        <v>228</v>
      </c>
      <c r="C10" s="5" t="s">
        <v>208</v>
      </c>
      <c r="D10" s="64">
        <v>257</v>
      </c>
      <c r="E10" s="60"/>
      <c r="F10" s="5">
        <f>IF(D10="","",ROUND(D10*E10,0))</f>
        <v>0</v>
      </c>
      <c r="G10" s="47"/>
      <c r="H10" s="63"/>
      <c r="I10" s="78"/>
      <c r="J10" s="76"/>
      <c r="K10" s="76"/>
      <c r="L10" s="76"/>
      <c r="M10" s="76"/>
      <c r="N10" s="44"/>
      <c r="O10" s="44"/>
      <c r="P10" s="44"/>
      <c r="Q10" s="48"/>
      <c r="R10" s="48"/>
    </row>
    <row r="11" ht="30" customHeight="1" spans="1:11">
      <c r="A11" s="65" t="s">
        <v>222</v>
      </c>
      <c r="B11" s="66"/>
      <c r="C11" s="66"/>
      <c r="D11" s="66"/>
      <c r="E11" s="67"/>
      <c r="F11" s="55">
        <f>ROUND(SUM(F5:F10),0)</f>
        <v>0</v>
      </c>
      <c r="H11" s="63"/>
      <c r="K11" s="78"/>
    </row>
    <row r="12" ht="15" spans="1:6">
      <c r="A12" s="68"/>
      <c r="B12" s="69"/>
      <c r="C12" s="70"/>
      <c r="D12" s="71"/>
      <c r="E12" s="72"/>
      <c r="F12" s="73"/>
    </row>
    <row r="13" ht="15" spans="1:6">
      <c r="A13" s="74"/>
      <c r="B13" s="75"/>
      <c r="C13" s="70"/>
      <c r="D13" s="71"/>
      <c r="E13" s="72"/>
      <c r="F13" s="73"/>
    </row>
  </sheetData>
  <sheetProtection password="E813" sheet="1"/>
  <mergeCells count="5">
    <mergeCell ref="A1:F1"/>
    <mergeCell ref="A2:F2"/>
    <mergeCell ref="A3:F3"/>
    <mergeCell ref="A11:E11"/>
    <mergeCell ref="A13:B13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C8" sqref="C8"/>
    </sheetView>
  </sheetViews>
  <sheetFormatPr defaultColWidth="9" defaultRowHeight="14.25"/>
  <cols>
    <col min="1" max="1" width="11.6" style="19" customWidth="1"/>
    <col min="2" max="2" width="45.6" style="20" customWidth="1"/>
    <col min="3" max="3" width="20.6" style="21" customWidth="1"/>
    <col min="4" max="4" width="9" style="22" customWidth="1"/>
    <col min="5" max="7" width="9" style="23"/>
    <col min="8" max="8" width="9" style="24"/>
    <col min="9" max="16384" width="9" style="21"/>
  </cols>
  <sheetData>
    <row r="1" ht="25" customHeight="1" spans="1:13">
      <c r="A1" s="25" t="s">
        <v>0</v>
      </c>
      <c r="B1" s="26"/>
      <c r="C1" s="26"/>
      <c r="L1" s="23"/>
      <c r="M1" s="23"/>
    </row>
    <row r="2" ht="29.95" customHeight="1" spans="1:13">
      <c r="A2" s="27" t="str">
        <f>'100章'!A2:F2</f>
        <v>工程名称：兴延项目特大暴雨灾后恢复专项工程</v>
      </c>
      <c r="B2" s="27"/>
      <c r="C2" s="27"/>
      <c r="L2" s="23"/>
      <c r="M2" s="23"/>
    </row>
    <row r="3" ht="26.5" customHeight="1" spans="1:13">
      <c r="A3" s="28" t="s">
        <v>229</v>
      </c>
      <c r="B3" s="29"/>
      <c r="C3" s="29"/>
      <c r="L3" s="23"/>
      <c r="M3" s="23"/>
    </row>
    <row r="4" ht="29.95" customHeight="1" spans="1:13">
      <c r="A4" s="28" t="s">
        <v>3</v>
      </c>
      <c r="B4" s="29" t="s">
        <v>121</v>
      </c>
      <c r="C4" s="29" t="s">
        <v>122</v>
      </c>
      <c r="L4" s="23"/>
      <c r="M4" s="23"/>
    </row>
    <row r="5" ht="34.95" customHeight="1" spans="1:13">
      <c r="A5" s="30" t="s">
        <v>230</v>
      </c>
      <c r="B5" s="31" t="s">
        <v>231</v>
      </c>
      <c r="C5" s="32">
        <f>'700章（六环路立交）'!F23</f>
        <v>0</v>
      </c>
      <c r="L5" s="23"/>
      <c r="M5" s="23"/>
    </row>
    <row r="6" ht="34.95" customHeight="1" spans="1:13">
      <c r="A6" s="30" t="s">
        <v>232</v>
      </c>
      <c r="B6" s="31" t="s">
        <v>233</v>
      </c>
      <c r="C6" s="32">
        <f>'700章（路段）'!F11</f>
        <v>0</v>
      </c>
      <c r="L6" s="23"/>
      <c r="M6" s="23"/>
    </row>
    <row r="7" ht="29.95" customHeight="1" spans="1:13">
      <c r="A7" s="33" t="s">
        <v>222</v>
      </c>
      <c r="B7" s="34"/>
      <c r="C7" s="29">
        <f>ROUND(SUM(C5:C6),0)</f>
        <v>0</v>
      </c>
      <c r="L7" s="23"/>
      <c r="M7" s="23"/>
    </row>
    <row r="8" ht="15" spans="1:13">
      <c r="A8" s="35"/>
      <c r="B8" s="36"/>
      <c r="C8" s="37"/>
      <c r="L8" s="23"/>
      <c r="M8" s="23"/>
    </row>
    <row r="9" ht="15" spans="1:13">
      <c r="A9" s="38"/>
      <c r="B9" s="39"/>
      <c r="C9" s="37"/>
      <c r="L9" s="23"/>
      <c r="M9" s="23"/>
    </row>
    <row r="10" spans="12:13">
      <c r="L10" s="23"/>
      <c r="M10" s="23"/>
    </row>
    <row r="11" spans="12:13">
      <c r="L11" s="23"/>
      <c r="M11" s="23"/>
    </row>
    <row r="12" spans="12:13">
      <c r="L12" s="23"/>
      <c r="M12" s="23"/>
    </row>
    <row r="13" spans="12:13">
      <c r="L13" s="23"/>
      <c r="M13" s="23"/>
    </row>
    <row r="14" spans="12:13">
      <c r="L14" s="23"/>
      <c r="M14" s="23"/>
    </row>
    <row r="15" spans="12:13">
      <c r="L15" s="23"/>
      <c r="M15" s="23"/>
    </row>
    <row r="16" spans="12:13">
      <c r="L16" s="23"/>
      <c r="M16" s="23"/>
    </row>
    <row r="17" spans="12:13">
      <c r="L17" s="23"/>
      <c r="M17" s="23"/>
    </row>
    <row r="18" spans="2:13">
      <c r="B18" s="40"/>
      <c r="L18" s="23"/>
      <c r="M18" s="23"/>
    </row>
    <row r="19" spans="12:13">
      <c r="L19" s="23"/>
      <c r="M19" s="23"/>
    </row>
    <row r="20" spans="12:13">
      <c r="L20" s="23"/>
      <c r="M20" s="23"/>
    </row>
    <row r="21" spans="12:13">
      <c r="L21" s="23"/>
      <c r="M21" s="23"/>
    </row>
    <row r="22" spans="12:13">
      <c r="L22" s="23"/>
      <c r="M22" s="23"/>
    </row>
    <row r="23" spans="2:13">
      <c r="B23" s="40"/>
      <c r="L23" s="23"/>
      <c r="M23" s="23"/>
    </row>
    <row r="24" spans="12:13">
      <c r="L24" s="23"/>
      <c r="M24" s="23"/>
    </row>
    <row r="25" spans="12:13">
      <c r="L25" s="23"/>
      <c r="M25" s="23"/>
    </row>
    <row r="26" spans="12:13">
      <c r="L26" s="23"/>
      <c r="M26" s="23"/>
    </row>
    <row r="27" spans="12:13">
      <c r="L27" s="23"/>
      <c r="M27" s="23"/>
    </row>
    <row r="28" spans="12:13">
      <c r="L28" s="23"/>
      <c r="M28" s="23"/>
    </row>
    <row r="29" spans="12:13">
      <c r="L29" s="23"/>
      <c r="M29" s="23"/>
    </row>
    <row r="30" spans="12:13">
      <c r="L30" s="23"/>
      <c r="M30" s="23"/>
    </row>
    <row r="31" spans="12:13">
      <c r="L31" s="23"/>
      <c r="M31" s="23"/>
    </row>
    <row r="32" spans="12:13">
      <c r="L32" s="23"/>
      <c r="M32" s="23"/>
    </row>
    <row r="33" spans="12:13">
      <c r="L33" s="23"/>
      <c r="M33" s="23"/>
    </row>
    <row r="34" spans="12:13">
      <c r="L34" s="23"/>
      <c r="M34" s="23"/>
    </row>
    <row r="35" spans="12:13">
      <c r="L35" s="23"/>
      <c r="M35" s="23"/>
    </row>
    <row r="36" spans="12:13">
      <c r="L36" s="23"/>
      <c r="M36" s="23"/>
    </row>
    <row r="37" spans="12:13">
      <c r="L37" s="23"/>
      <c r="M37" s="23"/>
    </row>
    <row r="38" spans="12:13">
      <c r="L38" s="23"/>
      <c r="M38" s="23"/>
    </row>
    <row r="39" spans="2:13">
      <c r="B39" s="40"/>
      <c r="L39" s="23"/>
      <c r="M39" s="23"/>
    </row>
    <row r="40" spans="12:13">
      <c r="L40" s="23"/>
      <c r="M40" s="23"/>
    </row>
    <row r="41" spans="12:13">
      <c r="L41" s="23"/>
      <c r="M41" s="23"/>
    </row>
    <row r="42" spans="12:13">
      <c r="L42" s="23"/>
      <c r="M42" s="23"/>
    </row>
    <row r="43" spans="12:13">
      <c r="L43" s="23"/>
      <c r="M43" s="23"/>
    </row>
    <row r="44" spans="12:13">
      <c r="L44" s="23"/>
      <c r="M44" s="23"/>
    </row>
    <row r="45" spans="12:13">
      <c r="L45" s="23"/>
      <c r="M45" s="23"/>
    </row>
  </sheetData>
  <sheetProtection password="E813" sheet="1"/>
  <mergeCells count="5">
    <mergeCell ref="A1:C1"/>
    <mergeCell ref="A2:C2"/>
    <mergeCell ref="A3:C3"/>
    <mergeCell ref="A7:B7"/>
    <mergeCell ref="A9:B9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zoomScale="110" zoomScaleNormal="110" topLeftCell="A7" workbookViewId="0">
      <selection activeCell="E12" sqref="E12"/>
    </sheetView>
  </sheetViews>
  <sheetFormatPr defaultColWidth="9" defaultRowHeight="14.25" outlineLevelCol="3"/>
  <cols>
    <col min="1" max="1" width="10.3333333333333" style="1" customWidth="1"/>
    <col min="2" max="2" width="15.5833333333333" style="1" customWidth="1"/>
    <col min="3" max="3" width="31.8333333333333" style="1" customWidth="1"/>
    <col min="4" max="4" width="22.1666666666667" style="1" customWidth="1"/>
    <col min="5" max="5" width="9" style="1"/>
    <col min="6" max="6" width="9.33333333333333" style="1"/>
    <col min="7" max="7" width="12.5833333333333" style="1"/>
    <col min="8" max="16384" width="9" style="1"/>
  </cols>
  <sheetData>
    <row r="1" ht="24.9" customHeight="1" spans="1:4">
      <c r="A1" s="2" t="s">
        <v>234</v>
      </c>
      <c r="B1" s="2"/>
      <c r="C1" s="2"/>
      <c r="D1" s="2"/>
    </row>
    <row r="2" ht="30" customHeight="1" spans="1:4">
      <c r="A2" s="3" t="str">
        <f>'100章'!A2:F2</f>
        <v>工程名称：兴延项目特大暴雨灾后恢复专项工程</v>
      </c>
      <c r="B2" s="3"/>
      <c r="C2" s="3"/>
      <c r="D2" s="3"/>
    </row>
    <row r="3" ht="30" customHeight="1" spans="1:4">
      <c r="A3" s="4" t="s">
        <v>235</v>
      </c>
      <c r="B3" s="4" t="s">
        <v>236</v>
      </c>
      <c r="C3" s="5" t="s">
        <v>121</v>
      </c>
      <c r="D3" s="4" t="s">
        <v>122</v>
      </c>
    </row>
    <row r="4" ht="30" customHeight="1" spans="1:4">
      <c r="A4" s="4">
        <v>1</v>
      </c>
      <c r="B4" s="5">
        <v>100</v>
      </c>
      <c r="C4" s="5" t="s">
        <v>237</v>
      </c>
      <c r="D4" s="6">
        <f>'100章'!F11</f>
        <v>0</v>
      </c>
    </row>
    <row r="5" ht="30" customHeight="1" spans="1:4">
      <c r="A5" s="4">
        <v>2</v>
      </c>
      <c r="B5" s="5">
        <v>200</v>
      </c>
      <c r="C5" s="7" t="s">
        <v>238</v>
      </c>
      <c r="D5" s="6">
        <f>'200章'!F50</f>
        <v>0</v>
      </c>
    </row>
    <row r="6" ht="30" customHeight="1" spans="1:4">
      <c r="A6" s="4">
        <v>3</v>
      </c>
      <c r="B6" s="5">
        <v>300</v>
      </c>
      <c r="C6" s="7" t="s">
        <v>239</v>
      </c>
      <c r="D6" s="6" t="s">
        <v>240</v>
      </c>
    </row>
    <row r="7" ht="30" customHeight="1" spans="1:4">
      <c r="A7" s="4">
        <v>4</v>
      </c>
      <c r="B7" s="5">
        <v>400</v>
      </c>
      <c r="C7" s="7" t="s">
        <v>241</v>
      </c>
      <c r="D7" s="6">
        <f>'400章汇总表'!C10</f>
        <v>0</v>
      </c>
    </row>
    <row r="8" ht="30" customHeight="1" spans="1:4">
      <c r="A8" s="4">
        <v>5</v>
      </c>
      <c r="B8" s="5">
        <v>500</v>
      </c>
      <c r="C8" s="7" t="s">
        <v>242</v>
      </c>
      <c r="D8" s="6">
        <f>'500章汇总表'!C9</f>
        <v>0</v>
      </c>
    </row>
    <row r="9" ht="30" customHeight="1" spans="1:4">
      <c r="A9" s="4">
        <v>6</v>
      </c>
      <c r="B9" s="5">
        <v>600</v>
      </c>
      <c r="C9" s="7" t="s">
        <v>243</v>
      </c>
      <c r="D9" s="6" t="s">
        <v>240</v>
      </c>
    </row>
    <row r="10" ht="30" customHeight="1" spans="1:4">
      <c r="A10" s="4">
        <v>7</v>
      </c>
      <c r="B10" s="5">
        <v>700</v>
      </c>
      <c r="C10" s="7" t="s">
        <v>244</v>
      </c>
      <c r="D10" s="6">
        <f>'700章汇总表 '!C7</f>
        <v>0</v>
      </c>
    </row>
    <row r="11" ht="30" customHeight="1" spans="1:4">
      <c r="A11" s="4">
        <v>8</v>
      </c>
      <c r="B11" s="8" t="s">
        <v>245</v>
      </c>
      <c r="C11" s="9"/>
      <c r="D11" s="6">
        <f>ROUND(SUM(D4:D10),0)</f>
        <v>0</v>
      </c>
    </row>
    <row r="12" ht="30" customHeight="1" spans="1:4">
      <c r="A12" s="4">
        <v>9</v>
      </c>
      <c r="B12" s="10" t="s">
        <v>246</v>
      </c>
      <c r="C12" s="11"/>
      <c r="D12" s="12"/>
    </row>
    <row r="13" ht="30" customHeight="1" spans="1:4">
      <c r="A13" s="4">
        <v>10</v>
      </c>
      <c r="B13" s="13" t="s">
        <v>247</v>
      </c>
      <c r="C13" s="13"/>
      <c r="D13" s="6">
        <f>'100章'!F8</f>
        <v>0</v>
      </c>
    </row>
    <row r="14" ht="30" customHeight="1" spans="1:4">
      <c r="A14" s="4">
        <v>11</v>
      </c>
      <c r="B14" s="10" t="s">
        <v>248</v>
      </c>
      <c r="C14" s="11"/>
      <c r="D14" s="6">
        <f>D11-D12-D13</f>
        <v>0</v>
      </c>
    </row>
    <row r="15" ht="30" customHeight="1" spans="1:4">
      <c r="A15" s="4">
        <v>12</v>
      </c>
      <c r="B15" s="13" t="s">
        <v>249</v>
      </c>
      <c r="C15" s="13"/>
      <c r="D15" s="14">
        <f>D11</f>
        <v>0</v>
      </c>
    </row>
    <row r="22" spans="2:4">
      <c r="B22" s="15"/>
      <c r="D22" s="16"/>
    </row>
    <row r="23" spans="4:4">
      <c r="D23" s="17"/>
    </row>
    <row r="24" spans="4:4">
      <c r="D24" s="17"/>
    </row>
    <row r="25" spans="4:4">
      <c r="D25" s="16"/>
    </row>
    <row r="27" spans="2:4">
      <c r="B27" s="15"/>
      <c r="D27" s="17"/>
    </row>
    <row r="28" spans="4:4">
      <c r="D28" s="17"/>
    </row>
    <row r="29" spans="4:4">
      <c r="D29" s="17"/>
    </row>
    <row r="30" spans="4:4">
      <c r="D30" s="17"/>
    </row>
    <row r="31" spans="4:4">
      <c r="D31" s="17"/>
    </row>
    <row r="32" spans="4:4">
      <c r="D32" s="17"/>
    </row>
    <row r="33" spans="4:4">
      <c r="D33" s="17"/>
    </row>
    <row r="34" spans="4:4">
      <c r="D34" s="17"/>
    </row>
    <row r="35" spans="4:4">
      <c r="D35" s="17"/>
    </row>
    <row r="36" spans="4:4">
      <c r="D36" s="17"/>
    </row>
    <row r="37" spans="4:4">
      <c r="D37" s="17"/>
    </row>
    <row r="38" spans="4:4">
      <c r="D38" s="16"/>
    </row>
    <row r="40" spans="4:4">
      <c r="D40" s="17"/>
    </row>
    <row r="41" spans="4:4">
      <c r="D41" s="17"/>
    </row>
    <row r="43" spans="2:4">
      <c r="B43" s="15"/>
      <c r="D43" s="16"/>
    </row>
    <row r="45" spans="4:4">
      <c r="D45" s="16"/>
    </row>
    <row r="48" spans="4:4">
      <c r="D48" s="17"/>
    </row>
    <row r="49" spans="4:4">
      <c r="D49" s="18"/>
    </row>
    <row r="50" spans="4:4">
      <c r="D50" s="17"/>
    </row>
  </sheetData>
  <sheetProtection password="E813" sheet="1"/>
  <mergeCells count="7">
    <mergeCell ref="A1:D1"/>
    <mergeCell ref="A2:D2"/>
    <mergeCell ref="B11:C11"/>
    <mergeCell ref="B12:C12"/>
    <mergeCell ref="B13:C13"/>
    <mergeCell ref="B14:C14"/>
    <mergeCell ref="B15:C15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zoomScale="85" zoomScaleNormal="85" workbookViewId="0">
      <pane xSplit="6" ySplit="4" topLeftCell="G9" activePane="bottomRight" state="frozen"/>
      <selection/>
      <selection pane="topRight"/>
      <selection pane="bottomLeft"/>
      <selection pane="bottomRight" activeCell="C14" sqref="C14"/>
    </sheetView>
  </sheetViews>
  <sheetFormatPr defaultColWidth="9" defaultRowHeight="14.25"/>
  <cols>
    <col min="1" max="1" width="8.08333333333333" style="42" customWidth="1"/>
    <col min="2" max="2" width="27.625" style="43" customWidth="1"/>
    <col min="3" max="3" width="7.08333333333333" style="91" customWidth="1"/>
    <col min="4" max="4" width="11.5833333333333" style="92" customWidth="1"/>
    <col min="5" max="5" width="10.5833333333333" style="93" customWidth="1"/>
    <col min="6" max="6" width="12.0833333333333" style="44" customWidth="1"/>
    <col min="7" max="16384" width="9" style="44"/>
  </cols>
  <sheetData>
    <row r="1" ht="24.9" customHeight="1" spans="1:6">
      <c r="A1" s="50" t="s">
        <v>0</v>
      </c>
      <c r="B1" s="51"/>
      <c r="C1" s="51"/>
      <c r="D1" s="52"/>
      <c r="E1" s="52"/>
      <c r="F1" s="51"/>
    </row>
    <row r="2" ht="30" customHeight="1" spans="1:6">
      <c r="A2" s="53" t="str">
        <f>'100章'!A2:F2</f>
        <v>工程名称：兴延项目特大暴雨灾后恢复专项工程</v>
      </c>
      <c r="B2" s="53"/>
      <c r="C2" s="53"/>
      <c r="D2" s="53"/>
      <c r="E2" s="53"/>
      <c r="F2" s="53"/>
    </row>
    <row r="3" ht="26.4" customHeight="1" spans="1:12">
      <c r="A3" s="54" t="s">
        <v>21</v>
      </c>
      <c r="B3" s="55"/>
      <c r="C3" s="55"/>
      <c r="D3" s="56"/>
      <c r="E3" s="56"/>
      <c r="F3" s="55"/>
      <c r="G3" s="94"/>
      <c r="H3" s="94"/>
      <c r="I3" s="94"/>
      <c r="J3" s="94"/>
      <c r="K3" s="94"/>
      <c r="L3" s="94"/>
    </row>
    <row r="4" s="44" customFormat="1" ht="30" customHeight="1" spans="1:12">
      <c r="A4" s="54" t="s">
        <v>3</v>
      </c>
      <c r="B4" s="55" t="s">
        <v>4</v>
      </c>
      <c r="C4" s="55" t="s">
        <v>5</v>
      </c>
      <c r="D4" s="56" t="s">
        <v>6</v>
      </c>
      <c r="E4" s="56" t="s">
        <v>7</v>
      </c>
      <c r="F4" s="55" t="s">
        <v>8</v>
      </c>
      <c r="G4" s="94"/>
      <c r="H4" s="94"/>
      <c r="I4" s="94"/>
      <c r="J4" s="94"/>
      <c r="K4" s="94"/>
      <c r="L4" s="94"/>
    </row>
    <row r="5" ht="30" customHeight="1" spans="1:6">
      <c r="A5" s="95">
        <v>203</v>
      </c>
      <c r="B5" s="96" t="s">
        <v>22</v>
      </c>
      <c r="C5" s="83"/>
      <c r="D5" s="84"/>
      <c r="E5" s="85"/>
      <c r="F5" s="5" t="str">
        <f t="shared" ref="F5:F21" si="0">IF(D5="","",ROUND(D5*E5,0))</f>
        <v/>
      </c>
    </row>
    <row r="6" ht="30" customHeight="1" spans="1:6">
      <c r="A6" s="95" t="s">
        <v>23</v>
      </c>
      <c r="B6" s="96" t="s">
        <v>24</v>
      </c>
      <c r="C6" s="83"/>
      <c r="D6" s="56"/>
      <c r="E6" s="85"/>
      <c r="F6" s="5" t="str">
        <f t="shared" si="0"/>
        <v/>
      </c>
    </row>
    <row r="7" ht="30" customHeight="1" spans="1:6">
      <c r="A7" s="95" t="s">
        <v>25</v>
      </c>
      <c r="B7" s="96" t="s">
        <v>26</v>
      </c>
      <c r="C7" s="83" t="s">
        <v>27</v>
      </c>
      <c r="D7" s="84">
        <v>1600.5</v>
      </c>
      <c r="E7" s="85"/>
      <c r="F7" s="5">
        <f t="shared" si="0"/>
        <v>0</v>
      </c>
    </row>
    <row r="8" ht="30" customHeight="1" spans="1:6">
      <c r="A8" s="95" t="s">
        <v>28</v>
      </c>
      <c r="B8" s="59" t="s">
        <v>29</v>
      </c>
      <c r="C8" s="55" t="s">
        <v>27</v>
      </c>
      <c r="D8" s="84">
        <v>2604</v>
      </c>
      <c r="E8" s="85"/>
      <c r="F8" s="5">
        <f t="shared" si="0"/>
        <v>0</v>
      </c>
    </row>
    <row r="9" s="41" customFormat="1" ht="30" customHeight="1" spans="1:9">
      <c r="A9" s="97" t="s">
        <v>30</v>
      </c>
      <c r="B9" s="98" t="s">
        <v>31</v>
      </c>
      <c r="C9" s="99" t="s">
        <v>27</v>
      </c>
      <c r="D9" s="84">
        <v>589</v>
      </c>
      <c r="E9" s="85"/>
      <c r="F9" s="5">
        <f t="shared" si="0"/>
        <v>0</v>
      </c>
      <c r="G9" s="44"/>
      <c r="I9" s="44"/>
    </row>
    <row r="10" s="41" customFormat="1" ht="30" customHeight="1" spans="1:9">
      <c r="A10" s="97" t="s">
        <v>32</v>
      </c>
      <c r="B10" s="100" t="s">
        <v>33</v>
      </c>
      <c r="C10" s="99" t="s">
        <v>27</v>
      </c>
      <c r="D10" s="84">
        <v>260</v>
      </c>
      <c r="E10" s="85"/>
      <c r="F10" s="5">
        <f t="shared" si="0"/>
        <v>0</v>
      </c>
      <c r="G10" s="44"/>
      <c r="I10" s="44"/>
    </row>
    <row r="11" ht="30" customHeight="1" spans="1:6">
      <c r="A11" s="101">
        <v>205</v>
      </c>
      <c r="B11" s="96" t="s">
        <v>34</v>
      </c>
      <c r="C11" s="83"/>
      <c r="D11" s="56"/>
      <c r="E11" s="85"/>
      <c r="F11" s="5" t="str">
        <f t="shared" si="0"/>
        <v/>
      </c>
    </row>
    <row r="12" ht="30" customHeight="1" spans="1:6">
      <c r="A12" s="95" t="s">
        <v>35</v>
      </c>
      <c r="B12" s="96" t="s">
        <v>36</v>
      </c>
      <c r="C12" s="83"/>
      <c r="D12" s="56"/>
      <c r="E12" s="85"/>
      <c r="F12" s="5" t="str">
        <f t="shared" si="0"/>
        <v/>
      </c>
    </row>
    <row r="13" s="41" customFormat="1" ht="30" customHeight="1" spans="1:9">
      <c r="A13" s="95" t="s">
        <v>37</v>
      </c>
      <c r="B13" s="82" t="s">
        <v>38</v>
      </c>
      <c r="C13" s="83"/>
      <c r="D13" s="84"/>
      <c r="E13" s="85"/>
      <c r="F13" s="5" t="str">
        <f t="shared" si="0"/>
        <v/>
      </c>
      <c r="G13" s="44"/>
      <c r="I13" s="44"/>
    </row>
    <row r="14" s="41" customFormat="1" ht="30" customHeight="1" spans="1:9">
      <c r="A14" s="95" t="s">
        <v>39</v>
      </c>
      <c r="B14" s="82" t="s">
        <v>40</v>
      </c>
      <c r="C14" s="83" t="s">
        <v>41</v>
      </c>
      <c r="D14" s="84">
        <v>1648</v>
      </c>
      <c r="E14" s="85"/>
      <c r="F14" s="5">
        <f t="shared" si="0"/>
        <v>0</v>
      </c>
      <c r="G14" s="44"/>
      <c r="I14" s="44"/>
    </row>
    <row r="15" s="41" customFormat="1" ht="30" customHeight="1" spans="1:9">
      <c r="A15" s="101">
        <v>207</v>
      </c>
      <c r="B15" s="82" t="s">
        <v>42</v>
      </c>
      <c r="C15" s="83"/>
      <c r="D15" s="84"/>
      <c r="E15" s="85"/>
      <c r="F15" s="5" t="str">
        <f t="shared" si="0"/>
        <v/>
      </c>
      <c r="G15" s="44"/>
      <c r="I15" s="44"/>
    </row>
    <row r="16" s="41" customFormat="1" ht="30" customHeight="1" spans="1:9">
      <c r="A16" s="95" t="s">
        <v>43</v>
      </c>
      <c r="B16" s="82" t="s">
        <v>44</v>
      </c>
      <c r="C16" s="83"/>
      <c r="D16" s="84"/>
      <c r="E16" s="85"/>
      <c r="F16" s="5" t="str">
        <f t="shared" si="0"/>
        <v/>
      </c>
      <c r="G16" s="44"/>
      <c r="I16" s="44"/>
    </row>
    <row r="17" s="41" customFormat="1" ht="30" customHeight="1" spans="1:9">
      <c r="A17" s="102" t="s">
        <v>37</v>
      </c>
      <c r="B17" s="82" t="s">
        <v>45</v>
      </c>
      <c r="C17" s="83"/>
      <c r="D17" s="103"/>
      <c r="E17" s="85"/>
      <c r="F17" s="5" t="str">
        <f t="shared" si="0"/>
        <v/>
      </c>
      <c r="G17" s="44"/>
      <c r="I17" s="44"/>
    </row>
    <row r="18" s="90" customFormat="1" ht="30" customHeight="1" spans="1:9">
      <c r="A18" s="83" t="s">
        <v>39</v>
      </c>
      <c r="B18" s="104" t="s">
        <v>46</v>
      </c>
      <c r="C18" s="105" t="s">
        <v>27</v>
      </c>
      <c r="D18" s="84">
        <v>268.3</v>
      </c>
      <c r="E18" s="85"/>
      <c r="F18" s="5">
        <f t="shared" si="0"/>
        <v>0</v>
      </c>
      <c r="G18" s="44"/>
      <c r="I18" s="44"/>
    </row>
    <row r="19" s="90" customFormat="1" ht="30" customHeight="1" spans="1:9">
      <c r="A19" s="95" t="s">
        <v>47</v>
      </c>
      <c r="B19" s="106" t="s">
        <v>48</v>
      </c>
      <c r="C19" s="105"/>
      <c r="D19" s="56"/>
      <c r="E19" s="85"/>
      <c r="F19" s="5" t="str">
        <f t="shared" si="0"/>
        <v/>
      </c>
      <c r="G19" s="44"/>
      <c r="I19" s="44"/>
    </row>
    <row r="20" s="90" customFormat="1" ht="30" customHeight="1" spans="1:9">
      <c r="A20" s="95" t="s">
        <v>25</v>
      </c>
      <c r="B20" s="104" t="s">
        <v>49</v>
      </c>
      <c r="C20" s="105"/>
      <c r="D20" s="84"/>
      <c r="E20" s="85"/>
      <c r="F20" s="5" t="str">
        <f t="shared" si="0"/>
        <v/>
      </c>
      <c r="G20" s="44"/>
      <c r="I20" s="44"/>
    </row>
    <row r="21" s="90" customFormat="1" ht="30" customHeight="1" spans="1:9">
      <c r="A21" s="95" t="s">
        <v>50</v>
      </c>
      <c r="B21" s="106" t="s">
        <v>51</v>
      </c>
      <c r="C21" s="105" t="s">
        <v>27</v>
      </c>
      <c r="D21" s="84">
        <v>25.5</v>
      </c>
      <c r="E21" s="85"/>
      <c r="F21" s="5">
        <f t="shared" si="0"/>
        <v>0</v>
      </c>
      <c r="G21" s="44"/>
      <c r="I21" s="44"/>
    </row>
    <row r="22" ht="30" customHeight="1" spans="1:6">
      <c r="A22" s="101">
        <v>208</v>
      </c>
      <c r="B22" s="96" t="s">
        <v>52</v>
      </c>
      <c r="C22" s="107"/>
      <c r="D22" s="108"/>
      <c r="E22" s="85"/>
      <c r="F22" s="109"/>
    </row>
    <row r="23" s="90" customFormat="1" ht="30" customHeight="1" spans="1:9">
      <c r="A23" s="95" t="s">
        <v>53</v>
      </c>
      <c r="B23" s="110" t="s">
        <v>54</v>
      </c>
      <c r="C23" s="83"/>
      <c r="D23" s="56"/>
      <c r="E23" s="85"/>
      <c r="F23" s="5"/>
      <c r="G23" s="44"/>
      <c r="I23" s="44"/>
    </row>
    <row r="24" s="90" customFormat="1" ht="30" customHeight="1" spans="1:9">
      <c r="A24" s="95" t="s">
        <v>25</v>
      </c>
      <c r="B24" s="110" t="s">
        <v>55</v>
      </c>
      <c r="C24" s="105" t="s">
        <v>27</v>
      </c>
      <c r="D24" s="84">
        <v>247.2</v>
      </c>
      <c r="E24" s="85"/>
      <c r="F24" s="5">
        <f>IF(D24="","",ROUND(D24*E24,0))</f>
        <v>0</v>
      </c>
      <c r="G24" s="44"/>
      <c r="I24" s="44"/>
    </row>
    <row r="25" s="90" customFormat="1" ht="30" customHeight="1" spans="1:9">
      <c r="A25" s="95" t="s">
        <v>56</v>
      </c>
      <c r="B25" s="106" t="s">
        <v>57</v>
      </c>
      <c r="C25" s="83"/>
      <c r="D25" s="84"/>
      <c r="E25" s="85"/>
      <c r="F25" s="5"/>
      <c r="G25" s="44"/>
      <c r="I25" s="44"/>
    </row>
    <row r="26" s="90" customFormat="1" ht="30" customHeight="1" spans="1:9">
      <c r="A26" s="95" t="s">
        <v>25</v>
      </c>
      <c r="B26" s="106" t="s">
        <v>58</v>
      </c>
      <c r="C26" s="111"/>
      <c r="D26" s="84"/>
      <c r="E26" s="85"/>
      <c r="F26" s="5"/>
      <c r="G26" s="44"/>
      <c r="I26" s="44"/>
    </row>
    <row r="27" s="90" customFormat="1" ht="30" customHeight="1" spans="1:9">
      <c r="A27" s="95" t="s">
        <v>50</v>
      </c>
      <c r="B27" s="82" t="s">
        <v>59</v>
      </c>
      <c r="C27" s="105" t="s">
        <v>27</v>
      </c>
      <c r="D27" s="84">
        <v>659.2</v>
      </c>
      <c r="E27" s="85"/>
      <c r="F27" s="5">
        <f t="shared" ref="F27:F32" si="1">IF(D27="","",ROUND(D27*E27,0))</f>
        <v>0</v>
      </c>
      <c r="G27" s="44"/>
      <c r="I27" s="44"/>
    </row>
    <row r="28" s="41" customFormat="1" ht="30" customHeight="1" spans="1:9">
      <c r="A28" s="83" t="s">
        <v>30</v>
      </c>
      <c r="B28" s="96" t="s">
        <v>60</v>
      </c>
      <c r="C28" s="83"/>
      <c r="D28" s="84"/>
      <c r="E28" s="85"/>
      <c r="F28" s="5"/>
      <c r="G28" s="44"/>
      <c r="I28" s="44"/>
    </row>
    <row r="29" s="41" customFormat="1" ht="30" customHeight="1" spans="1:9">
      <c r="A29" s="83" t="s">
        <v>61</v>
      </c>
      <c r="B29" s="96" t="s">
        <v>62</v>
      </c>
      <c r="C29" s="83" t="s">
        <v>27</v>
      </c>
      <c r="D29" s="84">
        <v>452.4</v>
      </c>
      <c r="E29" s="85"/>
      <c r="F29" s="5">
        <f t="shared" si="1"/>
        <v>0</v>
      </c>
      <c r="G29" s="44"/>
      <c r="I29" s="44"/>
    </row>
    <row r="30" s="41" customFormat="1" ht="30" customHeight="1" spans="1:9">
      <c r="A30" s="95" t="s">
        <v>63</v>
      </c>
      <c r="B30" s="106" t="s">
        <v>64</v>
      </c>
      <c r="C30" s="83"/>
      <c r="D30" s="84"/>
      <c r="E30" s="85"/>
      <c r="F30" s="5"/>
      <c r="G30" s="44"/>
      <c r="I30" s="44"/>
    </row>
    <row r="31" s="41" customFormat="1" ht="30" customHeight="1" spans="1:9">
      <c r="A31" s="95" t="s">
        <v>28</v>
      </c>
      <c r="B31" s="106" t="s">
        <v>65</v>
      </c>
      <c r="C31" s="111"/>
      <c r="D31" s="84"/>
      <c r="E31" s="85"/>
      <c r="F31" s="5"/>
      <c r="G31" s="44"/>
      <c r="I31" s="44"/>
    </row>
    <row r="32" s="41" customFormat="1" ht="30" customHeight="1" spans="1:9">
      <c r="A32" s="95" t="s">
        <v>66</v>
      </c>
      <c r="B32" s="82" t="s">
        <v>67</v>
      </c>
      <c r="C32" s="55" t="s">
        <v>41</v>
      </c>
      <c r="D32" s="84">
        <v>102.6</v>
      </c>
      <c r="E32" s="85"/>
      <c r="F32" s="5">
        <f t="shared" si="1"/>
        <v>0</v>
      </c>
      <c r="G32" s="44"/>
      <c r="I32" s="44"/>
    </row>
    <row r="33" s="41" customFormat="1" ht="30" customHeight="1" spans="1:9">
      <c r="A33" s="112" t="s">
        <v>68</v>
      </c>
      <c r="B33" s="96" t="s">
        <v>69</v>
      </c>
      <c r="C33" s="83"/>
      <c r="D33" s="84"/>
      <c r="E33" s="85"/>
      <c r="F33" s="5"/>
      <c r="G33" s="44"/>
      <c r="I33" s="44"/>
    </row>
    <row r="34" s="41" customFormat="1" ht="30" customHeight="1" spans="1:9">
      <c r="A34" s="83" t="s">
        <v>37</v>
      </c>
      <c r="B34" s="96" t="s">
        <v>70</v>
      </c>
      <c r="C34" s="83"/>
      <c r="D34" s="84"/>
      <c r="E34" s="85"/>
      <c r="F34" s="5"/>
      <c r="G34" s="44"/>
      <c r="I34" s="44"/>
    </row>
    <row r="35" s="41" customFormat="1" ht="30" customHeight="1" spans="1:9">
      <c r="A35" s="83" t="s">
        <v>39</v>
      </c>
      <c r="B35" s="96" t="s">
        <v>71</v>
      </c>
      <c r="C35" s="83" t="s">
        <v>72</v>
      </c>
      <c r="D35" s="84">
        <v>12</v>
      </c>
      <c r="E35" s="85"/>
      <c r="F35" s="5">
        <f>IF(D35="","",ROUND(D35*E35,0))</f>
        <v>0</v>
      </c>
      <c r="G35" s="44"/>
      <c r="I35" s="44"/>
    </row>
    <row r="36" s="41" customFormat="1" ht="30" customHeight="1" spans="1:9">
      <c r="A36" s="95" t="s">
        <v>73</v>
      </c>
      <c r="B36" s="82" t="s">
        <v>74</v>
      </c>
      <c r="C36" s="83" t="s">
        <v>27</v>
      </c>
      <c r="D36" s="84">
        <v>13.5</v>
      </c>
      <c r="E36" s="85"/>
      <c r="F36" s="5">
        <f>ROUND(D36*E36,0)</f>
        <v>0</v>
      </c>
      <c r="G36" s="44"/>
      <c r="I36" s="44"/>
    </row>
    <row r="37" ht="30" customHeight="1" spans="1:6">
      <c r="A37" s="101">
        <v>209</v>
      </c>
      <c r="B37" s="96" t="s">
        <v>75</v>
      </c>
      <c r="C37" s="83"/>
      <c r="D37" s="84"/>
      <c r="E37" s="85"/>
      <c r="F37" s="5"/>
    </row>
    <row r="38" s="44" customFormat="1" ht="30" customHeight="1" spans="1:6">
      <c r="A38" s="95" t="s">
        <v>76</v>
      </c>
      <c r="B38" s="96" t="s">
        <v>77</v>
      </c>
      <c r="C38" s="83"/>
      <c r="D38" s="84"/>
      <c r="E38" s="85"/>
      <c r="F38" s="5"/>
    </row>
    <row r="39" s="41" customFormat="1" ht="30" customHeight="1" spans="1:9">
      <c r="A39" s="95" t="s">
        <v>25</v>
      </c>
      <c r="B39" s="96" t="s">
        <v>78</v>
      </c>
      <c r="C39" s="113"/>
      <c r="D39" s="84"/>
      <c r="E39" s="85"/>
      <c r="F39" s="113"/>
      <c r="G39" s="44"/>
      <c r="I39" s="44"/>
    </row>
    <row r="40" s="41" customFormat="1" ht="30" customHeight="1" spans="1:9">
      <c r="A40" s="83" t="s">
        <v>50</v>
      </c>
      <c r="B40" s="82" t="s">
        <v>79</v>
      </c>
      <c r="C40" s="83" t="s">
        <v>27</v>
      </c>
      <c r="D40" s="84">
        <v>717.8</v>
      </c>
      <c r="E40" s="85"/>
      <c r="F40" s="5">
        <f t="shared" ref="F40:F44" si="2">IF(D40="","",ROUND(D40*E40,0))</f>
        <v>0</v>
      </c>
      <c r="G40" s="44"/>
      <c r="I40" s="44"/>
    </row>
    <row r="41" s="41" customFormat="1" ht="30" customHeight="1" spans="1:9">
      <c r="A41" s="83">
        <v>212</v>
      </c>
      <c r="B41" s="82" t="s">
        <v>80</v>
      </c>
      <c r="C41" s="83"/>
      <c r="D41" s="84"/>
      <c r="E41" s="85"/>
      <c r="F41" s="5"/>
      <c r="G41" s="44"/>
      <c r="I41" s="44"/>
    </row>
    <row r="42" s="41" customFormat="1" ht="30" customHeight="1" spans="1:9">
      <c r="A42" s="83" t="s">
        <v>81</v>
      </c>
      <c r="B42" s="82" t="s">
        <v>82</v>
      </c>
      <c r="C42" s="83"/>
      <c r="D42" s="84"/>
      <c r="E42" s="85"/>
      <c r="F42" s="5"/>
      <c r="G42" s="44"/>
      <c r="I42" s="44"/>
    </row>
    <row r="43" s="41" customFormat="1" ht="30" customHeight="1" spans="1:9">
      <c r="A43" s="95" t="s">
        <v>25</v>
      </c>
      <c r="B43" s="82" t="s">
        <v>83</v>
      </c>
      <c r="C43" s="55" t="s">
        <v>27</v>
      </c>
      <c r="D43" s="84">
        <v>53.7</v>
      </c>
      <c r="E43" s="85"/>
      <c r="F43" s="5">
        <f t="shared" si="2"/>
        <v>0</v>
      </c>
      <c r="G43" s="44"/>
      <c r="I43" s="44"/>
    </row>
    <row r="44" s="41" customFormat="1" ht="30" customHeight="1" spans="1:9">
      <c r="A44" s="83" t="s">
        <v>28</v>
      </c>
      <c r="B44" s="82" t="s">
        <v>84</v>
      </c>
      <c r="C44" s="83" t="s">
        <v>85</v>
      </c>
      <c r="D44" s="84">
        <v>2119.8</v>
      </c>
      <c r="E44" s="85"/>
      <c r="F44" s="5">
        <f t="shared" si="2"/>
        <v>0</v>
      </c>
      <c r="G44" s="44"/>
      <c r="I44" s="44"/>
    </row>
    <row r="45" s="41" customFormat="1" ht="30" customHeight="1" spans="1:9">
      <c r="A45" s="83" t="s">
        <v>30</v>
      </c>
      <c r="B45" s="82" t="s">
        <v>86</v>
      </c>
      <c r="C45" s="83"/>
      <c r="D45" s="84"/>
      <c r="E45" s="85"/>
      <c r="F45" s="5"/>
      <c r="G45" s="44"/>
      <c r="I45" s="44"/>
    </row>
    <row r="46" s="41" customFormat="1" ht="30" customHeight="1" spans="1:9">
      <c r="A46" s="83" t="s">
        <v>61</v>
      </c>
      <c r="B46" s="82" t="s">
        <v>87</v>
      </c>
      <c r="C46" s="55" t="s">
        <v>41</v>
      </c>
      <c r="D46" s="84">
        <v>6327.2</v>
      </c>
      <c r="E46" s="85"/>
      <c r="F46" s="5">
        <f t="shared" ref="F46:F49" si="3">IF(D46="","",ROUND(D46*E46,0))</f>
        <v>0</v>
      </c>
      <c r="G46" s="44"/>
      <c r="I46" s="44"/>
    </row>
    <row r="47" s="41" customFormat="1" ht="30" customHeight="1" spans="1:7">
      <c r="A47" s="83" t="s">
        <v>88</v>
      </c>
      <c r="B47" s="82" t="s">
        <v>89</v>
      </c>
      <c r="C47" s="83"/>
      <c r="D47" s="84"/>
      <c r="E47" s="85"/>
      <c r="F47" s="5"/>
      <c r="G47" s="44"/>
    </row>
    <row r="48" s="41" customFormat="1" ht="30" customHeight="1" spans="1:9">
      <c r="A48" s="83" t="s">
        <v>90</v>
      </c>
      <c r="B48" s="96" t="s">
        <v>91</v>
      </c>
      <c r="C48" s="83" t="s">
        <v>85</v>
      </c>
      <c r="D48" s="84">
        <v>7103.8</v>
      </c>
      <c r="E48" s="85"/>
      <c r="F48" s="5">
        <f t="shared" si="3"/>
        <v>0</v>
      </c>
      <c r="G48" s="44"/>
      <c r="I48" s="44"/>
    </row>
    <row r="49" s="41" customFormat="1" ht="30" customHeight="1" spans="1:9">
      <c r="A49" s="83" t="s">
        <v>92</v>
      </c>
      <c r="B49" s="96" t="s">
        <v>93</v>
      </c>
      <c r="C49" s="83" t="s">
        <v>85</v>
      </c>
      <c r="D49" s="84">
        <v>1297.6</v>
      </c>
      <c r="E49" s="85"/>
      <c r="F49" s="5">
        <f t="shared" si="3"/>
        <v>0</v>
      </c>
      <c r="G49" s="44"/>
      <c r="I49" s="44"/>
    </row>
    <row r="50" s="41" customFormat="1" ht="30" customHeight="1" spans="1:6">
      <c r="A50" s="65" t="s">
        <v>94</v>
      </c>
      <c r="B50" s="66"/>
      <c r="C50" s="66"/>
      <c r="D50" s="66"/>
      <c r="E50" s="67"/>
      <c r="F50" s="5">
        <f>ROUND(SUM(F5:F49),0)</f>
        <v>0</v>
      </c>
    </row>
    <row r="51" ht="15" spans="1:6">
      <c r="A51" s="68"/>
      <c r="B51" s="69"/>
      <c r="C51" s="70"/>
      <c r="D51" s="114"/>
      <c r="E51" s="114"/>
      <c r="F51" s="73"/>
    </row>
    <row r="52" ht="15" spans="1:6">
      <c r="A52" s="74"/>
      <c r="B52" s="75"/>
      <c r="C52" s="70"/>
      <c r="D52" s="114"/>
      <c r="E52" s="114"/>
      <c r="F52" s="73"/>
    </row>
  </sheetData>
  <sheetProtection password="E813" sheet="1"/>
  <mergeCells count="11">
    <mergeCell ref="A1:F1"/>
    <mergeCell ref="A2:F2"/>
    <mergeCell ref="A3:F3"/>
    <mergeCell ref="A50:E50"/>
    <mergeCell ref="A52:B52"/>
    <mergeCell ref="G3:G4"/>
    <mergeCell ref="H3:H4"/>
    <mergeCell ref="I3:I4"/>
    <mergeCell ref="J3:J4"/>
    <mergeCell ref="K3:K4"/>
    <mergeCell ref="L3:L4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pane xSplit="6" ySplit="4" topLeftCell="G5" activePane="bottomRight" state="frozen"/>
      <selection/>
      <selection pane="topRight"/>
      <selection pane="bottomLeft"/>
      <selection pane="bottomRight" activeCell="D10" sqref="D10"/>
    </sheetView>
  </sheetViews>
  <sheetFormatPr defaultColWidth="9" defaultRowHeight="14.25"/>
  <cols>
    <col min="1" max="1" width="8.08333333333333" style="42" customWidth="1"/>
    <col min="2" max="2" width="27.625" style="43" customWidth="1"/>
    <col min="3" max="3" width="7.08333333333333" style="44" customWidth="1"/>
    <col min="4" max="4" width="11.5833333333333" style="45" customWidth="1"/>
    <col min="5" max="5" width="10.5833333333333" style="46" customWidth="1"/>
    <col min="6" max="6" width="12.0833333333333" style="44" customWidth="1"/>
    <col min="7" max="7" width="11.6666666666667" style="47" customWidth="1"/>
    <col min="8" max="8" width="7.16666666666667" style="47" customWidth="1"/>
    <col min="9" max="9" width="10" style="48" customWidth="1"/>
    <col min="10" max="12" width="9" style="48"/>
    <col min="13" max="13" width="9" style="49"/>
    <col min="14" max="16384" width="9" style="44"/>
  </cols>
  <sheetData>
    <row r="1" ht="24.9" customHeight="1" spans="1:18">
      <c r="A1" s="50" t="s">
        <v>0</v>
      </c>
      <c r="B1" s="51"/>
      <c r="C1" s="51"/>
      <c r="D1" s="51"/>
      <c r="E1" s="52"/>
      <c r="F1" s="51"/>
      <c r="Q1" s="48"/>
      <c r="R1" s="48"/>
    </row>
    <row r="2" ht="30" customHeight="1" spans="1:18">
      <c r="A2" s="53" t="str">
        <f>'100章'!A2:F2</f>
        <v>工程名称：兴延项目特大暴雨灾后恢复专项工程</v>
      </c>
      <c r="B2" s="53"/>
      <c r="C2" s="53"/>
      <c r="D2" s="53"/>
      <c r="E2" s="53"/>
      <c r="F2" s="53"/>
      <c r="Q2" s="48"/>
      <c r="R2" s="48"/>
    </row>
    <row r="3" ht="26.4" customHeight="1" spans="1:18">
      <c r="A3" s="54" t="s">
        <v>95</v>
      </c>
      <c r="B3" s="55"/>
      <c r="C3" s="55"/>
      <c r="D3" s="55"/>
      <c r="E3" s="56"/>
      <c r="F3" s="55"/>
      <c r="J3" s="76"/>
      <c r="K3" s="76"/>
      <c r="L3" s="77"/>
      <c r="M3" s="76"/>
      <c r="Q3" s="48"/>
      <c r="R3" s="48"/>
    </row>
    <row r="4" ht="30" customHeight="1" spans="1:18">
      <c r="A4" s="54" t="s">
        <v>3</v>
      </c>
      <c r="B4" s="55" t="s">
        <v>4</v>
      </c>
      <c r="C4" s="55" t="s">
        <v>5</v>
      </c>
      <c r="D4" s="57" t="s">
        <v>6</v>
      </c>
      <c r="E4" s="56" t="s">
        <v>7</v>
      </c>
      <c r="F4" s="55" t="s">
        <v>8</v>
      </c>
      <c r="J4" s="76"/>
      <c r="K4" s="76"/>
      <c r="L4" s="76"/>
      <c r="M4" s="76"/>
      <c r="Q4" s="48"/>
      <c r="R4" s="48"/>
    </row>
    <row r="5" customFormat="1" ht="30" customHeight="1" spans="1:18">
      <c r="A5" s="54">
        <v>413</v>
      </c>
      <c r="B5" s="59" t="s">
        <v>96</v>
      </c>
      <c r="C5" s="55"/>
      <c r="D5" s="57"/>
      <c r="E5" s="85"/>
      <c r="F5" s="55"/>
      <c r="G5" s="47"/>
      <c r="H5" s="47"/>
      <c r="I5" s="48"/>
      <c r="J5" s="76"/>
      <c r="K5" s="76"/>
      <c r="L5" s="76"/>
      <c r="M5" s="76"/>
      <c r="N5" s="44"/>
      <c r="O5" s="44"/>
      <c r="P5" s="44"/>
      <c r="Q5" s="48"/>
      <c r="R5" s="48"/>
    </row>
    <row r="6" customFormat="1" ht="30" customHeight="1" spans="1:18">
      <c r="A6" s="54" t="s">
        <v>97</v>
      </c>
      <c r="B6" s="59" t="s">
        <v>49</v>
      </c>
      <c r="C6" s="55"/>
      <c r="D6" s="57"/>
      <c r="E6" s="85"/>
      <c r="F6" s="55"/>
      <c r="G6" s="47"/>
      <c r="H6" s="47"/>
      <c r="I6" s="48"/>
      <c r="J6" s="76"/>
      <c r="K6" s="76"/>
      <c r="L6" s="76"/>
      <c r="M6" s="76"/>
      <c r="N6" s="44"/>
      <c r="O6" s="44"/>
      <c r="P6" s="44"/>
      <c r="Q6" s="48"/>
      <c r="R6" s="48"/>
    </row>
    <row r="7" customFormat="1" ht="30" customHeight="1" spans="1:18">
      <c r="A7" s="54" t="s">
        <v>25</v>
      </c>
      <c r="B7" s="59" t="s">
        <v>98</v>
      </c>
      <c r="C7" s="55" t="s">
        <v>27</v>
      </c>
      <c r="D7" s="57">
        <v>123</v>
      </c>
      <c r="E7" s="85"/>
      <c r="F7" s="5">
        <f>IF(D7="","",ROUND(D7*E7,0))</f>
        <v>0</v>
      </c>
      <c r="G7" s="47"/>
      <c r="H7" s="47"/>
      <c r="I7" s="48"/>
      <c r="J7" s="76"/>
      <c r="K7" s="76"/>
      <c r="L7" s="76"/>
      <c r="M7" s="76"/>
      <c r="N7" s="44"/>
      <c r="O7" s="44"/>
      <c r="P7" s="44"/>
      <c r="Q7" s="48"/>
      <c r="R7" s="48"/>
    </row>
    <row r="8" customFormat="1" ht="30" customHeight="1" spans="1:18">
      <c r="A8" s="54" t="s">
        <v>28</v>
      </c>
      <c r="B8" s="59" t="s">
        <v>99</v>
      </c>
      <c r="C8" s="55" t="s">
        <v>27</v>
      </c>
      <c r="D8" s="57">
        <v>104</v>
      </c>
      <c r="E8" s="85"/>
      <c r="F8" s="5">
        <f>IF(D8="","",ROUND(D8*E8,0))</f>
        <v>0</v>
      </c>
      <c r="G8" s="47"/>
      <c r="H8" s="47"/>
      <c r="I8" s="48"/>
      <c r="J8" s="76"/>
      <c r="K8" s="76"/>
      <c r="L8" s="76"/>
      <c r="M8" s="76"/>
      <c r="N8" s="44"/>
      <c r="O8" s="44"/>
      <c r="P8" s="44"/>
      <c r="Q8" s="48"/>
      <c r="R8" s="48"/>
    </row>
    <row r="9" ht="30" customHeight="1" spans="1:11">
      <c r="A9" s="65" t="s">
        <v>100</v>
      </c>
      <c r="B9" s="66"/>
      <c r="C9" s="66"/>
      <c r="D9" s="66"/>
      <c r="E9" s="67"/>
      <c r="F9" s="55">
        <f>SUM(F5:F8)</f>
        <v>0</v>
      </c>
      <c r="H9" s="63"/>
      <c r="K9" s="78"/>
    </row>
    <row r="10" ht="15" spans="1:6">
      <c r="A10" s="68"/>
      <c r="B10" s="69"/>
      <c r="C10" s="70"/>
      <c r="D10" s="71"/>
      <c r="E10" s="72"/>
      <c r="F10" s="73"/>
    </row>
    <row r="11" ht="15" spans="1:6">
      <c r="A11" s="74"/>
      <c r="B11" s="75"/>
      <c r="C11" s="70"/>
      <c r="D11" s="71"/>
      <c r="E11" s="72"/>
      <c r="F11" s="73"/>
    </row>
  </sheetData>
  <sheetProtection password="E813" sheet="1"/>
  <mergeCells count="5">
    <mergeCell ref="A1:F1"/>
    <mergeCell ref="A2:F2"/>
    <mergeCell ref="A3:F3"/>
    <mergeCell ref="A9:E9"/>
    <mergeCell ref="A11:B11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zoomScale="85" zoomScaleNormal="85" workbookViewId="0">
      <pane xSplit="6" ySplit="4" topLeftCell="G5" activePane="bottomRight" state="frozen"/>
      <selection/>
      <selection pane="topRight"/>
      <selection pane="bottomLeft"/>
      <selection pane="bottomRight" activeCell="D17" sqref="D17"/>
    </sheetView>
  </sheetViews>
  <sheetFormatPr defaultColWidth="9" defaultRowHeight="14.25"/>
  <cols>
    <col min="1" max="1" width="8.08333333333333" style="42" customWidth="1"/>
    <col min="2" max="2" width="27.625" style="43" customWidth="1"/>
    <col min="3" max="3" width="7.08333333333333" style="44" customWidth="1"/>
    <col min="4" max="4" width="11.5833333333333" style="45" customWidth="1"/>
    <col min="5" max="5" width="10.5833333333333" style="46" customWidth="1"/>
    <col min="6" max="6" width="12.0833333333333" style="44" customWidth="1"/>
    <col min="7" max="7" width="11.6666666666667" style="47" customWidth="1"/>
    <col min="8" max="8" width="7.16666666666667" style="47" customWidth="1"/>
    <col min="9" max="9" width="10" style="48" customWidth="1"/>
    <col min="10" max="12" width="9" style="48"/>
    <col min="13" max="13" width="9" style="49"/>
    <col min="14" max="16384" width="9" style="44"/>
  </cols>
  <sheetData>
    <row r="1" ht="24.9" customHeight="1" spans="1:18">
      <c r="A1" s="50" t="s">
        <v>0</v>
      </c>
      <c r="B1" s="51"/>
      <c r="C1" s="51"/>
      <c r="D1" s="51"/>
      <c r="E1" s="52"/>
      <c r="F1" s="51"/>
      <c r="Q1" s="48"/>
      <c r="R1" s="48"/>
    </row>
    <row r="2" ht="30" customHeight="1" spans="1:18">
      <c r="A2" s="53" t="str">
        <f>'100章'!A2:F2</f>
        <v>工程名称：兴延项目特大暴雨灾后恢复专项工程</v>
      </c>
      <c r="B2" s="53"/>
      <c r="C2" s="53"/>
      <c r="D2" s="53"/>
      <c r="E2" s="53"/>
      <c r="F2" s="53"/>
      <c r="Q2" s="48"/>
      <c r="R2" s="48"/>
    </row>
    <row r="3" ht="26.4" customHeight="1" spans="1:18">
      <c r="A3" s="54" t="s">
        <v>101</v>
      </c>
      <c r="B3" s="55"/>
      <c r="C3" s="55"/>
      <c r="D3" s="55"/>
      <c r="E3" s="56"/>
      <c r="F3" s="55"/>
      <c r="J3" s="76"/>
      <c r="K3" s="76"/>
      <c r="L3" s="77"/>
      <c r="M3" s="76"/>
      <c r="Q3" s="48"/>
      <c r="R3" s="48"/>
    </row>
    <row r="4" ht="30" customHeight="1" spans="1:18">
      <c r="A4" s="54" t="s">
        <v>3</v>
      </c>
      <c r="B4" s="55" t="s">
        <v>4</v>
      </c>
      <c r="C4" s="55" t="s">
        <v>5</v>
      </c>
      <c r="D4" s="57" t="s">
        <v>6</v>
      </c>
      <c r="E4" s="56" t="s">
        <v>7</v>
      </c>
      <c r="F4" s="55" t="s">
        <v>8</v>
      </c>
      <c r="J4" s="76"/>
      <c r="K4" s="76"/>
      <c r="L4" s="76"/>
      <c r="M4" s="76"/>
      <c r="Q4" s="48"/>
      <c r="R4" s="48"/>
    </row>
    <row r="5" s="88" customFormat="1" ht="30" customHeight="1" spans="1:18">
      <c r="A5" s="86">
        <v>415</v>
      </c>
      <c r="B5" s="87" t="s">
        <v>102</v>
      </c>
      <c r="C5" s="55"/>
      <c r="D5" s="57"/>
      <c r="E5" s="89"/>
      <c r="F5" s="55"/>
      <c r="G5" s="47"/>
      <c r="H5" s="47"/>
      <c r="I5" s="48"/>
      <c r="J5" s="76"/>
      <c r="K5" s="76"/>
      <c r="L5" s="76"/>
      <c r="M5" s="76"/>
      <c r="N5" s="44"/>
      <c r="O5" s="44"/>
      <c r="P5" s="44"/>
      <c r="Q5" s="48"/>
      <c r="R5" s="48"/>
    </row>
    <row r="6" customFormat="1" ht="30" customHeight="1" spans="1:18">
      <c r="A6" s="54" t="s">
        <v>103</v>
      </c>
      <c r="B6" s="59" t="s">
        <v>104</v>
      </c>
      <c r="C6" s="55"/>
      <c r="D6" s="57"/>
      <c r="E6" s="89"/>
      <c r="F6" s="55"/>
      <c r="G6" s="47"/>
      <c r="H6" s="47"/>
      <c r="I6" s="48"/>
      <c r="J6" s="76"/>
      <c r="K6" s="76"/>
      <c r="L6" s="76"/>
      <c r="M6" s="76"/>
      <c r="N6" s="44"/>
      <c r="O6" s="44"/>
      <c r="P6" s="44"/>
      <c r="Q6" s="48"/>
      <c r="R6" s="48"/>
    </row>
    <row r="7" customFormat="1" ht="30" customHeight="1" spans="1:18">
      <c r="A7" s="54" t="s">
        <v>30</v>
      </c>
      <c r="B7" s="59" t="s">
        <v>105</v>
      </c>
      <c r="C7" s="55" t="s">
        <v>27</v>
      </c>
      <c r="D7" s="57">
        <v>90.8</v>
      </c>
      <c r="E7" s="85"/>
      <c r="F7" s="5">
        <f>IF(D7="","",ROUND(D7*E7,0))</f>
        <v>0</v>
      </c>
      <c r="G7" s="47"/>
      <c r="H7" s="47"/>
      <c r="I7" s="48"/>
      <c r="J7" s="76"/>
      <c r="K7" s="76"/>
      <c r="L7" s="76"/>
      <c r="M7" s="76"/>
      <c r="N7" s="44"/>
      <c r="O7" s="44"/>
      <c r="P7" s="44"/>
      <c r="Q7" s="48"/>
      <c r="R7" s="48"/>
    </row>
    <row r="8" ht="30" customHeight="1" spans="1:11">
      <c r="A8" s="65" t="s">
        <v>100</v>
      </c>
      <c r="B8" s="66"/>
      <c r="C8" s="66"/>
      <c r="D8" s="66"/>
      <c r="E8" s="67"/>
      <c r="F8" s="55">
        <f>SUM(F5:F7)</f>
        <v>0</v>
      </c>
      <c r="H8" s="63"/>
      <c r="K8" s="78"/>
    </row>
    <row r="9" ht="15" spans="1:6">
      <c r="A9" s="68"/>
      <c r="B9" s="69"/>
      <c r="C9" s="70"/>
      <c r="D9" s="71"/>
      <c r="E9" s="72"/>
      <c r="F9" s="73"/>
    </row>
    <row r="10" ht="15" spans="1:6">
      <c r="A10" s="74"/>
      <c r="B10" s="75"/>
      <c r="C10" s="70"/>
      <c r="D10" s="71"/>
      <c r="E10" s="72"/>
      <c r="F10" s="73"/>
    </row>
  </sheetData>
  <sheetProtection password="E813" sheet="1"/>
  <mergeCells count="5">
    <mergeCell ref="A1:F1"/>
    <mergeCell ref="A2:F2"/>
    <mergeCell ref="A3:F3"/>
    <mergeCell ref="A8:E8"/>
    <mergeCell ref="A10:B10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pane xSplit="6" ySplit="4" topLeftCell="G5" activePane="bottomRight" state="frozen"/>
      <selection/>
      <selection pane="topRight"/>
      <selection pane="bottomLeft"/>
      <selection pane="bottomRight" activeCell="F9" sqref="F9"/>
    </sheetView>
  </sheetViews>
  <sheetFormatPr defaultColWidth="9" defaultRowHeight="14.25"/>
  <cols>
    <col min="1" max="1" width="8.08333333333333" style="42" customWidth="1"/>
    <col min="2" max="2" width="27.625" style="43" customWidth="1"/>
    <col min="3" max="3" width="7.08333333333333" style="44" customWidth="1"/>
    <col min="4" max="4" width="11.5833333333333" style="45" customWidth="1"/>
    <col min="5" max="5" width="10.5833333333333" style="46" customWidth="1"/>
    <col min="6" max="6" width="12.0833333333333" style="44" customWidth="1"/>
    <col min="7" max="7" width="11.6666666666667" style="47" customWidth="1"/>
    <col min="8" max="8" width="7.16666666666667" style="47" customWidth="1"/>
    <col min="9" max="9" width="10" style="48" customWidth="1"/>
    <col min="10" max="12" width="9" style="48"/>
    <col min="13" max="13" width="9" style="49"/>
    <col min="14" max="16384" width="9" style="44"/>
  </cols>
  <sheetData>
    <row r="1" ht="24.9" customHeight="1" spans="1:18">
      <c r="A1" s="50" t="s">
        <v>0</v>
      </c>
      <c r="B1" s="51"/>
      <c r="C1" s="51"/>
      <c r="D1" s="51"/>
      <c r="E1" s="52"/>
      <c r="F1" s="51"/>
      <c r="Q1" s="48"/>
      <c r="R1" s="48"/>
    </row>
    <row r="2" ht="30" customHeight="1" spans="1:18">
      <c r="A2" s="53" t="str">
        <f>'100章'!A2:F2</f>
        <v>工程名称：兴延项目特大暴雨灾后恢复专项工程</v>
      </c>
      <c r="B2" s="53"/>
      <c r="C2" s="53"/>
      <c r="D2" s="53"/>
      <c r="E2" s="53"/>
      <c r="F2" s="53"/>
      <c r="Q2" s="48"/>
      <c r="R2" s="48"/>
    </row>
    <row r="3" ht="26.4" customHeight="1" spans="1:18">
      <c r="A3" s="54" t="s">
        <v>106</v>
      </c>
      <c r="B3" s="55"/>
      <c r="C3" s="55"/>
      <c r="D3" s="55"/>
      <c r="E3" s="56"/>
      <c r="F3" s="55"/>
      <c r="J3" s="76"/>
      <c r="K3" s="76"/>
      <c r="L3" s="77"/>
      <c r="M3" s="76"/>
      <c r="Q3" s="48"/>
      <c r="R3" s="48"/>
    </row>
    <row r="4" ht="30" customHeight="1" spans="1:18">
      <c r="A4" s="54" t="s">
        <v>3</v>
      </c>
      <c r="B4" s="55" t="s">
        <v>4</v>
      </c>
      <c r="C4" s="55" t="s">
        <v>5</v>
      </c>
      <c r="D4" s="57" t="s">
        <v>6</v>
      </c>
      <c r="E4" s="56" t="s">
        <v>7</v>
      </c>
      <c r="F4" s="55" t="s">
        <v>8</v>
      </c>
      <c r="J4" s="76"/>
      <c r="K4" s="76"/>
      <c r="L4" s="76"/>
      <c r="M4" s="76"/>
      <c r="Q4" s="48"/>
      <c r="R4" s="48"/>
    </row>
    <row r="5" customFormat="1" ht="30" customHeight="1" spans="1:18">
      <c r="A5" s="54">
        <v>410</v>
      </c>
      <c r="B5" s="59" t="s">
        <v>107</v>
      </c>
      <c r="C5" s="55"/>
      <c r="D5" s="57"/>
      <c r="E5" s="85"/>
      <c r="F5" s="55"/>
      <c r="G5" s="47"/>
      <c r="H5" s="47"/>
      <c r="I5" s="48"/>
      <c r="J5" s="76"/>
      <c r="K5" s="76"/>
      <c r="L5" s="76"/>
      <c r="M5" s="76"/>
      <c r="N5" s="44"/>
      <c r="O5" s="44"/>
      <c r="P5" s="44"/>
      <c r="Q5" s="48"/>
      <c r="R5" s="48"/>
    </row>
    <row r="6" customFormat="1" ht="30" customHeight="1" spans="1:18">
      <c r="A6" s="54" t="s">
        <v>108</v>
      </c>
      <c r="B6" s="59" t="s">
        <v>109</v>
      </c>
      <c r="C6" s="55"/>
      <c r="D6" s="57"/>
      <c r="E6" s="85"/>
      <c r="F6" s="55"/>
      <c r="G6" s="47"/>
      <c r="H6" s="47"/>
      <c r="I6" s="48"/>
      <c r="J6" s="76"/>
      <c r="K6" s="76"/>
      <c r="L6" s="76"/>
      <c r="M6" s="76"/>
      <c r="N6" s="44"/>
      <c r="O6" s="44"/>
      <c r="P6" s="44"/>
      <c r="Q6" s="48"/>
      <c r="R6" s="48"/>
    </row>
    <row r="7" customFormat="1" ht="30" customHeight="1" spans="1:18">
      <c r="A7" s="54" t="s">
        <v>25</v>
      </c>
      <c r="B7" s="59" t="s">
        <v>110</v>
      </c>
      <c r="C7" s="55" t="s">
        <v>27</v>
      </c>
      <c r="D7" s="57">
        <v>7.16</v>
      </c>
      <c r="E7" s="85"/>
      <c r="F7" s="5">
        <f>IF(D7="","",ROUND(D7*E7,0))</f>
        <v>0</v>
      </c>
      <c r="G7" s="47"/>
      <c r="H7" s="47"/>
      <c r="I7" s="48"/>
      <c r="J7" s="76"/>
      <c r="K7" s="76"/>
      <c r="L7" s="76"/>
      <c r="M7" s="76"/>
      <c r="N7" s="44"/>
      <c r="O7" s="44"/>
      <c r="P7" s="44"/>
      <c r="Q7" s="48"/>
      <c r="R7" s="48"/>
    </row>
    <row r="8" customFormat="1" ht="30" customHeight="1" spans="1:18">
      <c r="A8" s="54">
        <v>413</v>
      </c>
      <c r="B8" s="59" t="s">
        <v>96</v>
      </c>
      <c r="C8" s="55"/>
      <c r="D8" s="57"/>
      <c r="E8" s="85"/>
      <c r="F8" s="55"/>
      <c r="G8" s="47"/>
      <c r="H8" s="47"/>
      <c r="I8" s="48"/>
      <c r="J8" s="76"/>
      <c r="K8" s="76"/>
      <c r="L8" s="76"/>
      <c r="M8" s="76"/>
      <c r="N8" s="44"/>
      <c r="O8" s="44"/>
      <c r="P8" s="44"/>
      <c r="Q8" s="48"/>
      <c r="R8" s="48"/>
    </row>
    <row r="9" customFormat="1" ht="30" customHeight="1" spans="1:18">
      <c r="A9" s="54" t="s">
        <v>97</v>
      </c>
      <c r="B9" s="59" t="s">
        <v>49</v>
      </c>
      <c r="C9" s="55"/>
      <c r="D9" s="57"/>
      <c r="E9" s="85"/>
      <c r="F9" s="55"/>
      <c r="G9" s="47"/>
      <c r="H9" s="47"/>
      <c r="I9" s="48"/>
      <c r="J9" s="76"/>
      <c r="K9" s="76"/>
      <c r="L9" s="76"/>
      <c r="M9" s="76"/>
      <c r="N9" s="44"/>
      <c r="O9" s="44"/>
      <c r="P9" s="44"/>
      <c r="Q9" s="48"/>
      <c r="R9" s="48"/>
    </row>
    <row r="10" customFormat="1" ht="30" customHeight="1" spans="1:18">
      <c r="A10" s="54" t="s">
        <v>25</v>
      </c>
      <c r="B10" s="59" t="s">
        <v>98</v>
      </c>
      <c r="C10" s="55" t="s">
        <v>27</v>
      </c>
      <c r="D10" s="57">
        <v>558</v>
      </c>
      <c r="E10" s="85"/>
      <c r="F10" s="5">
        <f>IF(D10="","",ROUND(D10*E10,0))</f>
        <v>0</v>
      </c>
      <c r="G10" s="47"/>
      <c r="H10" s="47"/>
      <c r="I10" s="48"/>
      <c r="J10" s="76"/>
      <c r="K10" s="76"/>
      <c r="L10" s="76"/>
      <c r="M10" s="76"/>
      <c r="N10" s="44"/>
      <c r="O10" s="44"/>
      <c r="P10" s="44"/>
      <c r="Q10" s="48"/>
      <c r="R10" s="48"/>
    </row>
    <row r="11" ht="30" customHeight="1" spans="1:11">
      <c r="A11" s="65" t="s">
        <v>100</v>
      </c>
      <c r="B11" s="66"/>
      <c r="C11" s="66"/>
      <c r="D11" s="66"/>
      <c r="E11" s="67"/>
      <c r="F11" s="55">
        <f>SUM(F5:F10)</f>
        <v>0</v>
      </c>
      <c r="H11" s="63"/>
      <c r="K11" s="78"/>
    </row>
    <row r="12" ht="15" spans="1:6">
      <c r="A12" s="68"/>
      <c r="B12" s="69"/>
      <c r="C12" s="70"/>
      <c r="D12" s="71"/>
      <c r="E12" s="72"/>
      <c r="F12" s="73"/>
    </row>
    <row r="13" ht="15" spans="1:6">
      <c r="A13" s="74"/>
      <c r="B13" s="75"/>
      <c r="C13" s="70"/>
      <c r="D13" s="71"/>
      <c r="E13" s="72"/>
      <c r="F13" s="73"/>
    </row>
  </sheetData>
  <sheetProtection password="E813" sheet="1"/>
  <mergeCells count="5">
    <mergeCell ref="A1:F1"/>
    <mergeCell ref="A2:F2"/>
    <mergeCell ref="A3:F3"/>
    <mergeCell ref="A11:E11"/>
    <mergeCell ref="A13:B13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zoomScale="85" zoomScaleNormal="85" workbookViewId="0">
      <pane xSplit="6" ySplit="4" topLeftCell="G5" activePane="bottomRight" state="frozen"/>
      <selection/>
      <selection pane="topRight"/>
      <selection pane="bottomLeft"/>
      <selection pane="bottomRight" activeCell="J14" sqref="J14"/>
    </sheetView>
  </sheetViews>
  <sheetFormatPr defaultColWidth="9" defaultRowHeight="14.25"/>
  <cols>
    <col min="1" max="1" width="8.08333333333333" style="42" customWidth="1"/>
    <col min="2" max="2" width="27.625" style="43" customWidth="1"/>
    <col min="3" max="3" width="7.08333333333333" style="44" customWidth="1"/>
    <col min="4" max="4" width="11.5833333333333" style="45" customWidth="1"/>
    <col min="5" max="5" width="10.5833333333333" style="46" customWidth="1"/>
    <col min="6" max="6" width="12.0833333333333" style="44" customWidth="1"/>
    <col min="7" max="7" width="11.6666666666667" style="47" customWidth="1"/>
    <col min="8" max="8" width="7.16666666666667" style="47" customWidth="1"/>
    <col min="9" max="9" width="10" style="48" customWidth="1"/>
    <col min="10" max="12" width="9" style="48"/>
    <col min="13" max="13" width="9" style="49"/>
    <col min="14" max="16384" width="9" style="44"/>
  </cols>
  <sheetData>
    <row r="1" ht="24.9" customHeight="1" spans="1:18">
      <c r="A1" s="50" t="s">
        <v>0</v>
      </c>
      <c r="B1" s="51"/>
      <c r="C1" s="51"/>
      <c r="D1" s="51"/>
      <c r="E1" s="52"/>
      <c r="F1" s="51"/>
      <c r="Q1" s="48"/>
      <c r="R1" s="48"/>
    </row>
    <row r="2" ht="30" customHeight="1" spans="1:18">
      <c r="A2" s="53" t="str">
        <f>'100章'!A2:F2</f>
        <v>工程名称：兴延项目特大暴雨灾后恢复专项工程</v>
      </c>
      <c r="B2" s="53"/>
      <c r="C2" s="53"/>
      <c r="D2" s="53"/>
      <c r="E2" s="53"/>
      <c r="F2" s="53"/>
      <c r="Q2" s="48"/>
      <c r="R2" s="48"/>
    </row>
    <row r="3" ht="26.4" customHeight="1" spans="1:18">
      <c r="A3" s="54" t="s">
        <v>111</v>
      </c>
      <c r="B3" s="55"/>
      <c r="C3" s="55"/>
      <c r="D3" s="55"/>
      <c r="E3" s="56"/>
      <c r="F3" s="55"/>
      <c r="J3" s="76"/>
      <c r="K3" s="76"/>
      <c r="L3" s="77"/>
      <c r="M3" s="76"/>
      <c r="Q3" s="48"/>
      <c r="R3" s="48"/>
    </row>
    <row r="4" ht="30" customHeight="1" spans="1:18">
      <c r="A4" s="54" t="s">
        <v>3</v>
      </c>
      <c r="B4" s="55" t="s">
        <v>4</v>
      </c>
      <c r="C4" s="55" t="s">
        <v>5</v>
      </c>
      <c r="D4" s="57" t="s">
        <v>6</v>
      </c>
      <c r="E4" s="56" t="s">
        <v>7</v>
      </c>
      <c r="F4" s="55" t="s">
        <v>8</v>
      </c>
      <c r="J4" s="76"/>
      <c r="K4" s="76"/>
      <c r="L4" s="76"/>
      <c r="M4" s="76"/>
      <c r="Q4" s="48"/>
      <c r="R4" s="48"/>
    </row>
    <row r="5" customFormat="1" ht="30" customHeight="1" spans="1:18">
      <c r="A5" s="54">
        <v>413</v>
      </c>
      <c r="B5" s="59" t="s">
        <v>96</v>
      </c>
      <c r="C5" s="55"/>
      <c r="D5" s="57"/>
      <c r="E5" s="85"/>
      <c r="F5" s="55"/>
      <c r="G5" s="47"/>
      <c r="H5" s="47"/>
      <c r="I5" s="48"/>
      <c r="J5" s="76"/>
      <c r="K5" s="76"/>
      <c r="L5" s="76"/>
      <c r="M5" s="76"/>
      <c r="N5" s="44"/>
      <c r="O5" s="44"/>
      <c r="P5" s="44"/>
      <c r="Q5" s="48"/>
      <c r="R5" s="48"/>
    </row>
    <row r="6" customFormat="1" ht="30" customHeight="1" spans="1:18">
      <c r="A6" s="54" t="s">
        <v>97</v>
      </c>
      <c r="B6" s="59" t="s">
        <v>49</v>
      </c>
      <c r="C6" s="55"/>
      <c r="D6" s="57"/>
      <c r="E6" s="85"/>
      <c r="F6" s="55"/>
      <c r="G6" s="47"/>
      <c r="H6" s="47"/>
      <c r="I6" s="48"/>
      <c r="J6" s="76"/>
      <c r="K6" s="76"/>
      <c r="L6" s="76"/>
      <c r="M6" s="76"/>
      <c r="N6" s="44"/>
      <c r="O6" s="44"/>
      <c r="P6" s="44"/>
      <c r="Q6" s="48"/>
      <c r="R6" s="48"/>
    </row>
    <row r="7" customFormat="1" ht="30" customHeight="1" spans="1:18">
      <c r="A7" s="54" t="s">
        <v>25</v>
      </c>
      <c r="B7" s="59" t="s">
        <v>98</v>
      </c>
      <c r="C7" s="55" t="s">
        <v>27</v>
      </c>
      <c r="D7" s="57">
        <v>287</v>
      </c>
      <c r="E7" s="85"/>
      <c r="F7" s="5">
        <f>IF(D7="","",ROUND(D7*E7,0))</f>
        <v>0</v>
      </c>
      <c r="G7" s="47"/>
      <c r="H7" s="47"/>
      <c r="I7" s="48"/>
      <c r="J7" s="76"/>
      <c r="K7" s="76"/>
      <c r="L7" s="76"/>
      <c r="M7" s="76"/>
      <c r="N7" s="44"/>
      <c r="O7" s="44"/>
      <c r="P7" s="44"/>
      <c r="Q7" s="48"/>
      <c r="R7" s="48"/>
    </row>
    <row r="8" customFormat="1" ht="30" customHeight="1" spans="1:18">
      <c r="A8" s="54" t="s">
        <v>28</v>
      </c>
      <c r="B8" s="59" t="s">
        <v>99</v>
      </c>
      <c r="C8" s="55" t="s">
        <v>27</v>
      </c>
      <c r="D8" s="57">
        <v>32</v>
      </c>
      <c r="E8" s="85"/>
      <c r="F8" s="5">
        <f>IF(D8="","",ROUND(D8*E8,0))</f>
        <v>0</v>
      </c>
      <c r="G8" s="47"/>
      <c r="H8" s="47"/>
      <c r="I8" s="48"/>
      <c r="J8" s="76"/>
      <c r="K8" s="76"/>
      <c r="L8" s="76"/>
      <c r="M8" s="76"/>
      <c r="N8" s="44"/>
      <c r="O8" s="44"/>
      <c r="P8" s="44"/>
      <c r="Q8" s="48"/>
      <c r="R8" s="48"/>
    </row>
    <row r="9" customFormat="1" ht="30" customHeight="1" spans="1:18">
      <c r="A9" s="86">
        <v>415</v>
      </c>
      <c r="B9" s="87" t="s">
        <v>102</v>
      </c>
      <c r="C9" s="55"/>
      <c r="D9" s="57"/>
      <c r="E9" s="85"/>
      <c r="F9" s="5"/>
      <c r="G9" s="47"/>
      <c r="H9" s="47"/>
      <c r="I9" s="48"/>
      <c r="J9" s="76"/>
      <c r="K9" s="76"/>
      <c r="L9" s="76"/>
      <c r="M9" s="76"/>
      <c r="N9" s="44"/>
      <c r="O9" s="44"/>
      <c r="P9" s="44"/>
      <c r="Q9" s="48"/>
      <c r="R9" s="48"/>
    </row>
    <row r="10" customFormat="1" ht="30" customHeight="1" spans="1:18">
      <c r="A10" s="54" t="s">
        <v>103</v>
      </c>
      <c r="B10" s="59" t="s">
        <v>104</v>
      </c>
      <c r="C10" s="55"/>
      <c r="D10" s="57"/>
      <c r="E10" s="85"/>
      <c r="F10" s="55"/>
      <c r="G10" s="47"/>
      <c r="H10" s="47"/>
      <c r="I10" s="48"/>
      <c r="J10" s="76"/>
      <c r="K10" s="76"/>
      <c r="L10" s="76"/>
      <c r="M10" s="76"/>
      <c r="N10" s="44"/>
      <c r="O10" s="44"/>
      <c r="P10" s="44"/>
      <c r="Q10" s="48"/>
      <c r="R10" s="48"/>
    </row>
    <row r="11" customFormat="1" ht="30" customHeight="1" spans="1:18">
      <c r="A11" s="54" t="s">
        <v>25</v>
      </c>
      <c r="B11" s="59" t="s">
        <v>112</v>
      </c>
      <c r="C11" s="55"/>
      <c r="D11" s="57"/>
      <c r="E11" s="85"/>
      <c r="F11" s="55"/>
      <c r="G11" s="47"/>
      <c r="H11" s="47"/>
      <c r="I11" s="48"/>
      <c r="J11" s="76"/>
      <c r="K11" s="76"/>
      <c r="L11" s="76"/>
      <c r="M11" s="76"/>
      <c r="N11" s="44"/>
      <c r="O11" s="44"/>
      <c r="P11" s="44"/>
      <c r="Q11" s="48"/>
      <c r="R11" s="48"/>
    </row>
    <row r="12" customFormat="1" ht="30" customHeight="1" spans="1:18">
      <c r="A12" s="54" t="s">
        <v>50</v>
      </c>
      <c r="B12" s="59" t="s">
        <v>113</v>
      </c>
      <c r="C12" s="55" t="s">
        <v>72</v>
      </c>
      <c r="D12" s="57">
        <v>22</v>
      </c>
      <c r="E12" s="85"/>
      <c r="F12" s="5">
        <f>IF(D12="","",ROUND(D12*E12,0))</f>
        <v>0</v>
      </c>
      <c r="G12" s="47"/>
      <c r="H12" s="47"/>
      <c r="I12" s="48"/>
      <c r="J12" s="76"/>
      <c r="K12" s="76"/>
      <c r="L12" s="76"/>
      <c r="M12" s="76"/>
      <c r="N12" s="44"/>
      <c r="O12" s="44"/>
      <c r="P12" s="44"/>
      <c r="Q12" s="48"/>
      <c r="R12" s="48"/>
    </row>
    <row r="13" customFormat="1" ht="30" customHeight="1" spans="1:18">
      <c r="A13" s="54" t="s">
        <v>30</v>
      </c>
      <c r="B13" s="59" t="s">
        <v>105</v>
      </c>
      <c r="C13" s="55" t="s">
        <v>27</v>
      </c>
      <c r="D13" s="57">
        <v>1114.1</v>
      </c>
      <c r="E13" s="85"/>
      <c r="F13" s="5">
        <f>IF(D13="","",ROUND(D13*E13,0))</f>
        <v>0</v>
      </c>
      <c r="G13" s="47"/>
      <c r="H13" s="47"/>
      <c r="I13" s="48"/>
      <c r="J13" s="76"/>
      <c r="K13" s="76"/>
      <c r="L13" s="76"/>
      <c r="M13" s="76"/>
      <c r="N13" s="44"/>
      <c r="O13" s="44"/>
      <c r="P13" s="44"/>
      <c r="Q13" s="48"/>
      <c r="R13" s="48"/>
    </row>
    <row r="14" ht="30" customHeight="1" spans="1:11">
      <c r="A14" s="65" t="s">
        <v>100</v>
      </c>
      <c r="B14" s="66"/>
      <c r="C14" s="66"/>
      <c r="D14" s="66"/>
      <c r="E14" s="67"/>
      <c r="F14" s="55">
        <f>SUM(F5:F13)</f>
        <v>0</v>
      </c>
      <c r="H14" s="63"/>
      <c r="K14" s="78"/>
    </row>
    <row r="15" ht="15" spans="1:6">
      <c r="A15" s="68"/>
      <c r="B15" s="69"/>
      <c r="C15" s="70"/>
      <c r="D15" s="71"/>
      <c r="E15" s="72"/>
      <c r="F15" s="73"/>
    </row>
    <row r="16" ht="15" spans="1:6">
      <c r="A16" s="74"/>
      <c r="B16" s="75"/>
      <c r="C16" s="70"/>
      <c r="D16" s="71"/>
      <c r="E16" s="72"/>
      <c r="F16" s="73"/>
    </row>
  </sheetData>
  <sheetProtection password="E813" sheet="1"/>
  <mergeCells count="5">
    <mergeCell ref="A1:F1"/>
    <mergeCell ref="A2:F2"/>
    <mergeCell ref="A3:F3"/>
    <mergeCell ref="A14:E14"/>
    <mergeCell ref="A16:B16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pane xSplit="6" ySplit="4" topLeftCell="G5" activePane="bottomRight" state="frozen"/>
      <selection/>
      <selection pane="topRight"/>
      <selection pane="bottomLeft"/>
      <selection pane="bottomRight" activeCell="F8" sqref="F8"/>
    </sheetView>
  </sheetViews>
  <sheetFormatPr defaultColWidth="9" defaultRowHeight="14.25"/>
  <cols>
    <col min="1" max="1" width="8.08333333333333" style="42" customWidth="1"/>
    <col min="2" max="2" width="27.625" style="43" customWidth="1"/>
    <col min="3" max="3" width="7.08333333333333" style="44" customWidth="1"/>
    <col min="4" max="4" width="11.5833333333333" style="45" customWidth="1"/>
    <col min="5" max="5" width="10.5833333333333" style="46" customWidth="1"/>
    <col min="6" max="6" width="12.0833333333333" style="44" customWidth="1"/>
    <col min="7" max="7" width="11.6666666666667" style="47" customWidth="1"/>
    <col min="8" max="8" width="7.16666666666667" style="47" customWidth="1"/>
    <col min="9" max="9" width="10" style="48" customWidth="1"/>
    <col min="10" max="12" width="9" style="48"/>
    <col min="13" max="13" width="9" style="49"/>
    <col min="14" max="16384" width="9" style="44"/>
  </cols>
  <sheetData>
    <row r="1" ht="24.9" customHeight="1" spans="1:18">
      <c r="A1" s="50" t="s">
        <v>0</v>
      </c>
      <c r="B1" s="51"/>
      <c r="C1" s="51"/>
      <c r="D1" s="51"/>
      <c r="E1" s="52"/>
      <c r="F1" s="51"/>
      <c r="Q1" s="48"/>
      <c r="R1" s="48"/>
    </row>
    <row r="2" ht="30" customHeight="1" spans="1:18">
      <c r="A2" s="53" t="str">
        <f>'100章'!A2:F2</f>
        <v>工程名称：兴延项目特大暴雨灾后恢复专项工程</v>
      </c>
      <c r="B2" s="53"/>
      <c r="C2" s="53"/>
      <c r="D2" s="53"/>
      <c r="E2" s="53"/>
      <c r="F2" s="53"/>
      <c r="Q2" s="48"/>
      <c r="R2" s="48"/>
    </row>
    <row r="3" ht="26.4" customHeight="1" spans="1:18">
      <c r="A3" s="54" t="s">
        <v>114</v>
      </c>
      <c r="B3" s="55"/>
      <c r="C3" s="55"/>
      <c r="D3" s="55"/>
      <c r="E3" s="56"/>
      <c r="F3" s="55"/>
      <c r="J3" s="76"/>
      <c r="K3" s="76"/>
      <c r="L3" s="77"/>
      <c r="M3" s="76"/>
      <c r="Q3" s="48"/>
      <c r="R3" s="48"/>
    </row>
    <row r="4" ht="30" customHeight="1" spans="1:18">
      <c r="A4" s="54" t="s">
        <v>3</v>
      </c>
      <c r="B4" s="55" t="s">
        <v>4</v>
      </c>
      <c r="C4" s="55" t="s">
        <v>5</v>
      </c>
      <c r="D4" s="57" t="s">
        <v>6</v>
      </c>
      <c r="E4" s="56" t="s">
        <v>7</v>
      </c>
      <c r="F4" s="55" t="s">
        <v>8</v>
      </c>
      <c r="J4" s="76"/>
      <c r="K4" s="76"/>
      <c r="L4" s="76"/>
      <c r="M4" s="76"/>
      <c r="Q4" s="48"/>
      <c r="R4" s="48"/>
    </row>
    <row r="5" s="41" customFormat="1" ht="30" customHeight="1" spans="1:18">
      <c r="A5" s="58">
        <v>419</v>
      </c>
      <c r="B5" s="59" t="s">
        <v>115</v>
      </c>
      <c r="C5" s="55"/>
      <c r="D5" s="57"/>
      <c r="E5" s="60"/>
      <c r="F5" s="5" t="str">
        <f>IF(D5="","",ROUND(D5*E5,0))</f>
        <v/>
      </c>
      <c r="G5" s="47"/>
      <c r="H5" s="47"/>
      <c r="I5" s="48"/>
      <c r="J5" s="76"/>
      <c r="K5" s="76"/>
      <c r="L5" s="76"/>
      <c r="M5" s="76"/>
      <c r="N5" s="44"/>
      <c r="O5" s="44"/>
      <c r="P5" s="44"/>
      <c r="Q5" s="48"/>
      <c r="R5" s="48"/>
    </row>
    <row r="6" s="41" customFormat="1" ht="30" customHeight="1" spans="1:18">
      <c r="A6" s="61" t="s">
        <v>116</v>
      </c>
      <c r="B6" s="62" t="s">
        <v>117</v>
      </c>
      <c r="C6" s="5"/>
      <c r="D6" s="56"/>
      <c r="E6" s="60"/>
      <c r="F6" s="5" t="str">
        <f>IF(D6="","",ROUND(D6*E6,0))</f>
        <v/>
      </c>
      <c r="G6" s="47"/>
      <c r="M6" s="76"/>
      <c r="N6" s="44"/>
      <c r="O6" s="44"/>
      <c r="P6" s="44"/>
      <c r="Q6" s="48"/>
      <c r="R6" s="48"/>
    </row>
    <row r="7" s="41" customFormat="1" ht="30" customHeight="1" spans="1:18">
      <c r="A7" s="61" t="s">
        <v>25</v>
      </c>
      <c r="B7" s="62" t="s">
        <v>118</v>
      </c>
      <c r="C7" s="5" t="s">
        <v>72</v>
      </c>
      <c r="D7" s="56">
        <v>30</v>
      </c>
      <c r="E7" s="60"/>
      <c r="F7" s="5">
        <f>IF(D7="","",ROUND(D7*E7,0))</f>
        <v>0</v>
      </c>
      <c r="G7" s="47"/>
      <c r="H7" s="63"/>
      <c r="I7" s="78"/>
      <c r="J7" s="76"/>
      <c r="K7" s="76"/>
      <c r="L7" s="76"/>
      <c r="M7" s="76"/>
      <c r="N7" s="44"/>
      <c r="O7" s="44"/>
      <c r="P7" s="44"/>
      <c r="Q7" s="48"/>
      <c r="R7" s="48"/>
    </row>
    <row r="8" s="41" customFormat="1" ht="30" customHeight="1" spans="1:18">
      <c r="A8" s="58" t="s">
        <v>119</v>
      </c>
      <c r="B8" s="82" t="s">
        <v>120</v>
      </c>
      <c r="C8" s="83" t="s">
        <v>27</v>
      </c>
      <c r="D8" s="84">
        <v>46.1</v>
      </c>
      <c r="E8" s="60"/>
      <c r="F8" s="5">
        <f>IF(D8="","",ROUND(D8*E8,0))</f>
        <v>0</v>
      </c>
      <c r="G8" s="47"/>
      <c r="H8" s="63"/>
      <c r="I8" s="78"/>
      <c r="J8" s="76"/>
      <c r="K8" s="76"/>
      <c r="L8" s="76"/>
      <c r="M8" s="76"/>
      <c r="N8" s="44"/>
      <c r="O8" s="44"/>
      <c r="P8" s="44"/>
      <c r="Q8" s="48"/>
      <c r="R8" s="48"/>
    </row>
    <row r="9" ht="30" customHeight="1" spans="1:11">
      <c r="A9" s="65" t="s">
        <v>100</v>
      </c>
      <c r="B9" s="66"/>
      <c r="C9" s="66"/>
      <c r="D9" s="66"/>
      <c r="E9" s="67"/>
      <c r="F9" s="55">
        <f>ROUND(SUM(F5:F8),0)</f>
        <v>0</v>
      </c>
      <c r="H9" s="63"/>
      <c r="K9" s="78"/>
    </row>
    <row r="10" ht="15" spans="1:6">
      <c r="A10" s="68"/>
      <c r="B10" s="69"/>
      <c r="C10" s="70"/>
      <c r="D10" s="71"/>
      <c r="E10" s="72"/>
      <c r="F10" s="73"/>
    </row>
    <row r="11" ht="15" spans="1:6">
      <c r="A11" s="74"/>
      <c r="B11" s="75"/>
      <c r="C11" s="70"/>
      <c r="D11" s="71"/>
      <c r="E11" s="72"/>
      <c r="F11" s="73"/>
    </row>
  </sheetData>
  <sheetProtection password="E813" sheet="1"/>
  <mergeCells count="5">
    <mergeCell ref="A1:F1"/>
    <mergeCell ref="A2:F2"/>
    <mergeCell ref="A3:F3"/>
    <mergeCell ref="A9:E9"/>
    <mergeCell ref="A11:B11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zoomScale="110" zoomScaleNormal="110" workbookViewId="0">
      <selection activeCell="B7" sqref="B7"/>
    </sheetView>
  </sheetViews>
  <sheetFormatPr defaultColWidth="9" defaultRowHeight="14.25"/>
  <cols>
    <col min="1" max="1" width="11.6" style="19" customWidth="1"/>
    <col min="2" max="2" width="45.6" style="20" customWidth="1"/>
    <col min="3" max="3" width="20.6" style="21" customWidth="1"/>
    <col min="4" max="4" width="9" style="22" customWidth="1"/>
    <col min="5" max="7" width="9" style="23"/>
    <col min="8" max="8" width="9" style="24"/>
    <col min="9" max="16384" width="9" style="21"/>
  </cols>
  <sheetData>
    <row r="1" ht="25" customHeight="1" spans="1:13">
      <c r="A1" s="25" t="s">
        <v>0</v>
      </c>
      <c r="B1" s="26"/>
      <c r="C1" s="26"/>
      <c r="L1" s="23"/>
      <c r="M1" s="23"/>
    </row>
    <row r="2" ht="29.95" customHeight="1" spans="1:13">
      <c r="A2" s="27" t="str">
        <f>'100章'!A2:F2</f>
        <v>工程名称：兴延项目特大暴雨灾后恢复专项工程</v>
      </c>
      <c r="B2" s="27"/>
      <c r="C2" s="27"/>
      <c r="L2" s="23"/>
      <c r="M2" s="23"/>
    </row>
    <row r="3" ht="26.5" customHeight="1" spans="1:13">
      <c r="A3" s="28" t="s">
        <v>114</v>
      </c>
      <c r="B3" s="29"/>
      <c r="C3" s="29"/>
      <c r="L3" s="23"/>
      <c r="M3" s="23"/>
    </row>
    <row r="4" ht="29.95" customHeight="1" spans="1:13">
      <c r="A4" s="28" t="s">
        <v>3</v>
      </c>
      <c r="B4" s="29" t="s">
        <v>121</v>
      </c>
      <c r="C4" s="29" t="s">
        <v>122</v>
      </c>
      <c r="L4" s="23"/>
      <c r="M4" s="23"/>
    </row>
    <row r="5" ht="34.95" customHeight="1" spans="1:13">
      <c r="A5" s="79">
        <v>1</v>
      </c>
      <c r="B5" s="31" t="s">
        <v>123</v>
      </c>
      <c r="C5" s="32">
        <f>'400章（西峰山桥）'!F9</f>
        <v>0</v>
      </c>
      <c r="L5" s="23"/>
      <c r="M5" s="23"/>
    </row>
    <row r="6" ht="34.95" customHeight="1" spans="1:13">
      <c r="A6" s="79">
        <v>2</v>
      </c>
      <c r="B6" s="31" t="s">
        <v>124</v>
      </c>
      <c r="C6" s="32">
        <f>'400章（亭自庄桥）'!F8</f>
        <v>0</v>
      </c>
      <c r="L6" s="23"/>
      <c r="M6" s="23"/>
    </row>
    <row r="7" ht="34.95" customHeight="1" spans="1:13">
      <c r="A7" s="79">
        <v>3</v>
      </c>
      <c r="B7" s="31" t="s">
        <v>125</v>
      </c>
      <c r="C7" s="32">
        <f>'400章 （白羊城大桥）'!F11</f>
        <v>0</v>
      </c>
      <c r="L7" s="23"/>
      <c r="M7" s="23"/>
    </row>
    <row r="8" ht="34.95" customHeight="1" spans="1:13">
      <c r="A8" s="79">
        <v>4</v>
      </c>
      <c r="B8" s="31" t="s">
        <v>126</v>
      </c>
      <c r="C8" s="32">
        <f>'400章 （北禾路特大桥）'!F14</f>
        <v>0</v>
      </c>
      <c r="L8" s="23"/>
      <c r="M8" s="23"/>
    </row>
    <row r="9" ht="29.95" customHeight="1" spans="1:13">
      <c r="A9" s="79">
        <v>5</v>
      </c>
      <c r="B9" s="81" t="s">
        <v>115</v>
      </c>
      <c r="C9" s="29">
        <f>'400章（涵洞）'!F9</f>
        <v>0</v>
      </c>
      <c r="L9" s="23"/>
      <c r="M9" s="23"/>
    </row>
    <row r="10" ht="29.95" customHeight="1" spans="1:13">
      <c r="A10" s="33" t="s">
        <v>100</v>
      </c>
      <c r="B10" s="34"/>
      <c r="C10" s="29">
        <f>ROUND(SUM(C5:C9),0)</f>
        <v>0</v>
      </c>
      <c r="L10" s="23"/>
      <c r="M10" s="23"/>
    </row>
    <row r="11" ht="15" spans="1:13">
      <c r="A11" s="35"/>
      <c r="B11" s="36"/>
      <c r="C11" s="37"/>
      <c r="L11" s="23"/>
      <c r="M11" s="23"/>
    </row>
    <row r="12" ht="15" spans="1:13">
      <c r="A12" s="38"/>
      <c r="B12" s="39"/>
      <c r="C12" s="37"/>
      <c r="L12" s="23"/>
      <c r="M12" s="23"/>
    </row>
    <row r="13" spans="12:13">
      <c r="L13" s="23"/>
      <c r="M13" s="23"/>
    </row>
    <row r="14" spans="12:13">
      <c r="L14" s="23"/>
      <c r="M14" s="23"/>
    </row>
    <row r="15" spans="12:13">
      <c r="L15" s="23"/>
      <c r="M15" s="23"/>
    </row>
    <row r="16" spans="12:13">
      <c r="L16" s="23"/>
      <c r="M16" s="23"/>
    </row>
    <row r="17" spans="12:13">
      <c r="L17" s="23"/>
      <c r="M17" s="23"/>
    </row>
    <row r="18" spans="12:13">
      <c r="L18" s="23"/>
      <c r="M18" s="23"/>
    </row>
    <row r="19" spans="12:13">
      <c r="L19" s="23"/>
      <c r="M19" s="23"/>
    </row>
    <row r="20" spans="12:13">
      <c r="L20" s="23"/>
      <c r="M20" s="23"/>
    </row>
    <row r="21" spans="2:13">
      <c r="B21" s="40"/>
      <c r="L21" s="23"/>
      <c r="M21" s="23"/>
    </row>
    <row r="22" spans="12:13">
      <c r="L22" s="23"/>
      <c r="M22" s="23"/>
    </row>
    <row r="23" spans="12:13">
      <c r="L23" s="23"/>
      <c r="M23" s="23"/>
    </row>
    <row r="24" spans="12:13">
      <c r="L24" s="23"/>
      <c r="M24" s="23"/>
    </row>
    <row r="25" spans="12:13">
      <c r="L25" s="23"/>
      <c r="M25" s="23"/>
    </row>
    <row r="26" spans="2:13">
      <c r="B26" s="40"/>
      <c r="L26" s="23"/>
      <c r="M26" s="23"/>
    </row>
    <row r="27" spans="12:13">
      <c r="L27" s="23"/>
      <c r="M27" s="23"/>
    </row>
    <row r="28" spans="12:13">
      <c r="L28" s="23"/>
      <c r="M28" s="23"/>
    </row>
    <row r="29" spans="12:13">
      <c r="L29" s="23"/>
      <c r="M29" s="23"/>
    </row>
    <row r="30" spans="12:13">
      <c r="L30" s="23"/>
      <c r="M30" s="23"/>
    </row>
    <row r="31" spans="12:13">
      <c r="L31" s="23"/>
      <c r="M31" s="23"/>
    </row>
    <row r="32" spans="12:13">
      <c r="L32" s="23"/>
      <c r="M32" s="23"/>
    </row>
    <row r="33" spans="12:13">
      <c r="L33" s="23"/>
      <c r="M33" s="23"/>
    </row>
    <row r="34" spans="12:13">
      <c r="L34" s="23"/>
      <c r="M34" s="23"/>
    </row>
    <row r="35" spans="12:13">
      <c r="L35" s="23"/>
      <c r="M35" s="23"/>
    </row>
    <row r="36" spans="12:13">
      <c r="L36" s="23"/>
      <c r="M36" s="23"/>
    </row>
    <row r="37" spans="12:13">
      <c r="L37" s="23"/>
      <c r="M37" s="23"/>
    </row>
    <row r="38" spans="12:13">
      <c r="L38" s="23"/>
      <c r="M38" s="23"/>
    </row>
    <row r="39" spans="12:13">
      <c r="L39" s="23"/>
      <c r="M39" s="23"/>
    </row>
    <row r="40" spans="12:13">
      <c r="L40" s="23"/>
      <c r="M40" s="23"/>
    </row>
    <row r="41" spans="12:13">
      <c r="L41" s="23"/>
      <c r="M41" s="23"/>
    </row>
    <row r="42" spans="2:13">
      <c r="B42" s="40"/>
      <c r="L42" s="23"/>
      <c r="M42" s="23"/>
    </row>
    <row r="43" spans="12:13">
      <c r="L43" s="23"/>
      <c r="M43" s="23"/>
    </row>
    <row r="44" spans="12:13">
      <c r="L44" s="23"/>
      <c r="M44" s="23"/>
    </row>
    <row r="45" spans="12:13">
      <c r="L45" s="23"/>
      <c r="M45" s="23"/>
    </row>
    <row r="46" spans="12:13">
      <c r="L46" s="23"/>
      <c r="M46" s="23"/>
    </row>
    <row r="47" spans="12:13">
      <c r="L47" s="23"/>
      <c r="M47" s="23"/>
    </row>
    <row r="48" spans="12:13">
      <c r="L48" s="23"/>
      <c r="M48" s="23"/>
    </row>
  </sheetData>
  <sheetProtection password="E813" sheet="1"/>
  <mergeCells count="5">
    <mergeCell ref="A1:C1"/>
    <mergeCell ref="A2:C2"/>
    <mergeCell ref="A3:C3"/>
    <mergeCell ref="A10:B10"/>
    <mergeCell ref="A12:B12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workbookViewId="0">
      <pane xSplit="6" ySplit="4" topLeftCell="G25" activePane="bottomRight" state="frozen"/>
      <selection/>
      <selection pane="topRight"/>
      <selection pane="bottomLeft"/>
      <selection pane="bottomRight" activeCell="F29" sqref="F29"/>
    </sheetView>
  </sheetViews>
  <sheetFormatPr defaultColWidth="9" defaultRowHeight="14.25"/>
  <cols>
    <col min="1" max="1" width="8.08333333333333" style="42" customWidth="1"/>
    <col min="2" max="2" width="27.625" style="43" customWidth="1"/>
    <col min="3" max="3" width="7.08333333333333" style="44" customWidth="1"/>
    <col min="4" max="4" width="11.5833333333333" style="45" customWidth="1"/>
    <col min="5" max="5" width="10.5833333333333" style="46" customWidth="1"/>
    <col min="6" max="6" width="12.0833333333333" style="44" customWidth="1"/>
    <col min="7" max="7" width="11.6666666666667" style="47" customWidth="1"/>
    <col min="8" max="8" width="7.16666666666667" style="47" customWidth="1"/>
    <col min="9" max="9" width="10" style="48" customWidth="1"/>
    <col min="10" max="12" width="9" style="48"/>
    <col min="13" max="13" width="9" style="49"/>
    <col min="14" max="16384" width="9" style="44"/>
  </cols>
  <sheetData>
    <row r="1" ht="24.9" customHeight="1" spans="1:18">
      <c r="A1" s="50" t="s">
        <v>0</v>
      </c>
      <c r="B1" s="51"/>
      <c r="C1" s="51"/>
      <c r="D1" s="51"/>
      <c r="E1" s="52"/>
      <c r="F1" s="51"/>
      <c r="Q1" s="48"/>
      <c r="R1" s="48"/>
    </row>
    <row r="2" ht="30" customHeight="1" spans="1:18">
      <c r="A2" s="53" t="str">
        <f>'100章'!A2:F2</f>
        <v>工程名称：兴延项目特大暴雨灾后恢复专项工程</v>
      </c>
      <c r="B2" s="53"/>
      <c r="C2" s="53"/>
      <c r="D2" s="53"/>
      <c r="E2" s="53"/>
      <c r="F2" s="53"/>
      <c r="Q2" s="48"/>
      <c r="R2" s="48"/>
    </row>
    <row r="3" ht="26.4" customHeight="1" spans="1:18">
      <c r="A3" s="54" t="s">
        <v>127</v>
      </c>
      <c r="B3" s="55"/>
      <c r="C3" s="55"/>
      <c r="D3" s="55"/>
      <c r="E3" s="56"/>
      <c r="F3" s="55"/>
      <c r="J3" s="76"/>
      <c r="K3" s="76"/>
      <c r="L3" s="77"/>
      <c r="M3" s="76"/>
      <c r="Q3" s="48"/>
      <c r="R3" s="48"/>
    </row>
    <row r="4" ht="30" customHeight="1" spans="1:18">
      <c r="A4" s="54" t="s">
        <v>3</v>
      </c>
      <c r="B4" s="55" t="s">
        <v>4</v>
      </c>
      <c r="C4" s="55" t="s">
        <v>5</v>
      </c>
      <c r="D4" s="57" t="s">
        <v>6</v>
      </c>
      <c r="E4" s="56" t="s">
        <v>7</v>
      </c>
      <c r="F4" s="55" t="s">
        <v>8</v>
      </c>
      <c r="J4" s="76"/>
      <c r="K4" s="76"/>
      <c r="L4" s="76"/>
      <c r="M4" s="76"/>
      <c r="Q4" s="48"/>
      <c r="R4" s="48"/>
    </row>
    <row r="5" s="41" customFormat="1" ht="30" customHeight="1" spans="1:18">
      <c r="A5" s="58">
        <v>504</v>
      </c>
      <c r="B5" s="59" t="s">
        <v>128</v>
      </c>
      <c r="C5" s="55"/>
      <c r="D5" s="57"/>
      <c r="E5" s="60"/>
      <c r="F5" s="5"/>
      <c r="G5" s="47"/>
      <c r="H5" s="47"/>
      <c r="I5" s="48"/>
      <c r="J5" s="76"/>
      <c r="K5" s="76"/>
      <c r="L5" s="76"/>
      <c r="M5" s="76"/>
      <c r="N5" s="44"/>
      <c r="O5" s="44"/>
      <c r="P5" s="44"/>
      <c r="Q5" s="48"/>
      <c r="R5" s="48"/>
    </row>
    <row r="6" s="41" customFormat="1" ht="30" customHeight="1" spans="1:18">
      <c r="A6" s="61" t="s">
        <v>129</v>
      </c>
      <c r="B6" s="62" t="s">
        <v>130</v>
      </c>
      <c r="C6" s="5"/>
      <c r="D6" s="56"/>
      <c r="E6" s="60"/>
      <c r="F6" s="5"/>
      <c r="G6" s="47"/>
      <c r="M6" s="76"/>
      <c r="N6" s="44"/>
      <c r="O6" s="44"/>
      <c r="P6" s="44"/>
      <c r="Q6" s="48"/>
      <c r="R6" s="48"/>
    </row>
    <row r="7" s="41" customFormat="1" ht="30" customHeight="1" spans="1:18">
      <c r="A7" s="61" t="s">
        <v>131</v>
      </c>
      <c r="B7" s="62" t="s">
        <v>132</v>
      </c>
      <c r="C7" s="5" t="s">
        <v>72</v>
      </c>
      <c r="D7" s="56">
        <v>115</v>
      </c>
      <c r="E7" s="60"/>
      <c r="F7" s="5">
        <f t="shared" ref="F7:F14" si="0">IF(D7="","",ROUND(D7*E7,0))</f>
        <v>0</v>
      </c>
      <c r="G7" s="47"/>
      <c r="H7" s="63"/>
      <c r="I7" s="78"/>
      <c r="J7" s="76"/>
      <c r="K7" s="76"/>
      <c r="L7" s="76"/>
      <c r="M7" s="76"/>
      <c r="N7" s="44"/>
      <c r="O7" s="44"/>
      <c r="P7" s="44"/>
      <c r="Q7" s="48"/>
      <c r="R7" s="48"/>
    </row>
    <row r="8" s="41" customFormat="1" ht="30" customHeight="1" spans="1:18">
      <c r="A8" s="61" t="s">
        <v>133</v>
      </c>
      <c r="B8" s="62" t="s">
        <v>134</v>
      </c>
      <c r="C8" s="5"/>
      <c r="D8" s="56"/>
      <c r="E8" s="60"/>
      <c r="F8" s="5"/>
      <c r="G8" s="47"/>
      <c r="H8" s="63"/>
      <c r="I8" s="78"/>
      <c r="J8" s="76"/>
      <c r="K8" s="76"/>
      <c r="L8" s="76"/>
      <c r="M8" s="76"/>
      <c r="N8" s="44"/>
      <c r="O8" s="44"/>
      <c r="P8" s="44"/>
      <c r="Q8" s="48"/>
      <c r="R8" s="48"/>
    </row>
    <row r="9" s="41" customFormat="1" ht="30" customHeight="1" spans="1:18">
      <c r="A9" s="61" t="s">
        <v>28</v>
      </c>
      <c r="B9" s="62" t="s">
        <v>60</v>
      </c>
      <c r="C9" s="5"/>
      <c r="D9" s="56"/>
      <c r="E9" s="60"/>
      <c r="F9" s="5"/>
      <c r="G9" s="47"/>
      <c r="H9" s="63"/>
      <c r="I9" s="78"/>
      <c r="J9" s="76"/>
      <c r="K9" s="76"/>
      <c r="L9" s="76"/>
      <c r="M9" s="76"/>
      <c r="N9" s="44"/>
      <c r="O9" s="44"/>
      <c r="P9" s="44"/>
      <c r="Q9" s="48"/>
      <c r="R9" s="48"/>
    </row>
    <row r="10" s="41" customFormat="1" ht="30" customHeight="1" spans="1:18">
      <c r="A10" s="61" t="s">
        <v>66</v>
      </c>
      <c r="B10" s="62" t="s">
        <v>135</v>
      </c>
      <c r="C10" s="5" t="s">
        <v>27</v>
      </c>
      <c r="D10" s="56">
        <v>223.6</v>
      </c>
      <c r="E10" s="60"/>
      <c r="F10" s="5">
        <f t="shared" si="0"/>
        <v>0</v>
      </c>
      <c r="G10" s="47"/>
      <c r="H10" s="63"/>
      <c r="I10" s="78"/>
      <c r="J10" s="76"/>
      <c r="K10" s="76"/>
      <c r="L10" s="76"/>
      <c r="M10" s="76"/>
      <c r="N10" s="44"/>
      <c r="O10" s="44"/>
      <c r="P10" s="44"/>
      <c r="Q10" s="48"/>
      <c r="R10" s="48"/>
    </row>
    <row r="11" s="41" customFormat="1" ht="30" customHeight="1" spans="1:18">
      <c r="A11" s="61" t="s">
        <v>30</v>
      </c>
      <c r="B11" s="62" t="s">
        <v>136</v>
      </c>
      <c r="C11" s="5"/>
      <c r="D11" s="56"/>
      <c r="E11" s="60"/>
      <c r="F11" s="5"/>
      <c r="G11" s="47"/>
      <c r="H11" s="63"/>
      <c r="I11" s="78"/>
      <c r="J11" s="76"/>
      <c r="K11" s="76"/>
      <c r="L11" s="76"/>
      <c r="M11" s="76"/>
      <c r="N11" s="44"/>
      <c r="O11" s="44"/>
      <c r="P11" s="44"/>
      <c r="Q11" s="48"/>
      <c r="R11" s="48"/>
    </row>
    <row r="12" s="41" customFormat="1" ht="30" customHeight="1" spans="1:18">
      <c r="A12" s="61" t="s">
        <v>61</v>
      </c>
      <c r="B12" s="62" t="s">
        <v>137</v>
      </c>
      <c r="C12" s="5" t="s">
        <v>41</v>
      </c>
      <c r="D12" s="56">
        <v>860</v>
      </c>
      <c r="E12" s="60"/>
      <c r="F12" s="5">
        <f t="shared" si="0"/>
        <v>0</v>
      </c>
      <c r="G12" s="47"/>
      <c r="H12" s="63"/>
      <c r="I12" s="78"/>
      <c r="J12" s="76"/>
      <c r="K12" s="76"/>
      <c r="L12" s="76"/>
      <c r="M12" s="76"/>
      <c r="N12" s="44"/>
      <c r="O12" s="44"/>
      <c r="P12" s="44"/>
      <c r="Q12" s="48"/>
      <c r="R12" s="48"/>
    </row>
    <row r="13" s="41" customFormat="1" ht="30" customHeight="1" spans="1:18">
      <c r="A13" s="61" t="s">
        <v>138</v>
      </c>
      <c r="B13" s="62" t="s">
        <v>139</v>
      </c>
      <c r="C13" s="5" t="s">
        <v>41</v>
      </c>
      <c r="D13" s="56">
        <v>860</v>
      </c>
      <c r="E13" s="60"/>
      <c r="F13" s="5">
        <f t="shared" si="0"/>
        <v>0</v>
      </c>
      <c r="G13" s="47"/>
      <c r="H13" s="63"/>
      <c r="I13" s="78"/>
      <c r="J13" s="76"/>
      <c r="K13" s="76"/>
      <c r="L13" s="76"/>
      <c r="M13" s="76"/>
      <c r="N13" s="44"/>
      <c r="O13" s="44"/>
      <c r="P13" s="44"/>
      <c r="Q13" s="48"/>
      <c r="R13" s="48"/>
    </row>
    <row r="14" s="41" customFormat="1" ht="30" customHeight="1" spans="1:18">
      <c r="A14" s="61" t="s">
        <v>140</v>
      </c>
      <c r="B14" s="62" t="s">
        <v>141</v>
      </c>
      <c r="C14" s="5" t="s">
        <v>41</v>
      </c>
      <c r="D14" s="56">
        <v>860</v>
      </c>
      <c r="E14" s="60"/>
      <c r="F14" s="5">
        <f t="shared" si="0"/>
        <v>0</v>
      </c>
      <c r="G14" s="47"/>
      <c r="H14" s="63"/>
      <c r="I14" s="78"/>
      <c r="J14" s="76"/>
      <c r="K14" s="76"/>
      <c r="L14" s="76"/>
      <c r="M14" s="76"/>
      <c r="N14" s="44"/>
      <c r="O14" s="44"/>
      <c r="P14" s="44"/>
      <c r="Q14" s="48"/>
      <c r="R14" s="48"/>
    </row>
    <row r="15" s="41" customFormat="1" ht="30" customHeight="1" spans="1:18">
      <c r="A15" s="61" t="s">
        <v>37</v>
      </c>
      <c r="B15" s="62" t="s">
        <v>142</v>
      </c>
      <c r="C15" s="5"/>
      <c r="D15" s="56"/>
      <c r="E15" s="60"/>
      <c r="F15" s="5"/>
      <c r="G15" s="47"/>
      <c r="H15" s="63"/>
      <c r="I15" s="78"/>
      <c r="J15" s="76"/>
      <c r="K15" s="76"/>
      <c r="L15" s="76"/>
      <c r="M15" s="76"/>
      <c r="N15" s="44"/>
      <c r="O15" s="44"/>
      <c r="P15" s="44"/>
      <c r="Q15" s="48"/>
      <c r="R15" s="48"/>
    </row>
    <row r="16" s="41" customFormat="1" ht="30" customHeight="1" spans="1:18">
      <c r="A16" s="61" t="s">
        <v>39</v>
      </c>
      <c r="B16" s="62" t="s">
        <v>143</v>
      </c>
      <c r="C16" s="5" t="s">
        <v>27</v>
      </c>
      <c r="D16" s="56">
        <v>94.6</v>
      </c>
      <c r="E16" s="60"/>
      <c r="F16" s="5">
        <f t="shared" ref="F16:F23" si="1">IF(D16="","",ROUND(D16*E16,0))</f>
        <v>0</v>
      </c>
      <c r="G16" s="47"/>
      <c r="H16" s="63"/>
      <c r="I16" s="78"/>
      <c r="J16" s="76"/>
      <c r="K16" s="76"/>
      <c r="L16" s="76"/>
      <c r="M16" s="76"/>
      <c r="N16" s="44"/>
      <c r="O16" s="44"/>
      <c r="P16" s="44"/>
      <c r="Q16" s="48"/>
      <c r="R16" s="48"/>
    </row>
    <row r="17" s="41" customFormat="1" ht="30" customHeight="1" spans="1:18">
      <c r="A17" s="61" t="s">
        <v>144</v>
      </c>
      <c r="B17" s="62" t="s">
        <v>145</v>
      </c>
      <c r="C17" s="5" t="s">
        <v>27</v>
      </c>
      <c r="D17" s="56">
        <v>223.6</v>
      </c>
      <c r="E17" s="60"/>
      <c r="F17" s="5">
        <f t="shared" si="1"/>
        <v>0</v>
      </c>
      <c r="G17" s="47"/>
      <c r="H17" s="63"/>
      <c r="I17" s="78"/>
      <c r="J17" s="76"/>
      <c r="K17" s="76"/>
      <c r="L17" s="76"/>
      <c r="M17" s="76"/>
      <c r="N17" s="44"/>
      <c r="O17" s="44"/>
      <c r="P17" s="44"/>
      <c r="Q17" s="48"/>
      <c r="R17" s="48"/>
    </row>
    <row r="18" s="41" customFormat="1" ht="30" customHeight="1" spans="1:18">
      <c r="A18" s="61">
        <v>505</v>
      </c>
      <c r="B18" s="62" t="s">
        <v>146</v>
      </c>
      <c r="C18" s="5"/>
      <c r="D18" s="56"/>
      <c r="E18" s="60"/>
      <c r="F18" s="5"/>
      <c r="G18" s="47"/>
      <c r="H18" s="63"/>
      <c r="I18" s="78"/>
      <c r="J18" s="76"/>
      <c r="K18" s="76"/>
      <c r="L18" s="76"/>
      <c r="M18" s="76"/>
      <c r="N18" s="44"/>
      <c r="O18" s="44"/>
      <c r="P18" s="44"/>
      <c r="Q18" s="48"/>
      <c r="R18" s="48"/>
    </row>
    <row r="19" s="41" customFormat="1" ht="30" customHeight="1" spans="1:18">
      <c r="A19" s="61" t="s">
        <v>147</v>
      </c>
      <c r="B19" s="62" t="s">
        <v>146</v>
      </c>
      <c r="C19" s="5"/>
      <c r="D19" s="56"/>
      <c r="E19" s="60"/>
      <c r="F19" s="5"/>
      <c r="G19" s="47"/>
      <c r="H19" s="63"/>
      <c r="I19" s="78"/>
      <c r="J19" s="76"/>
      <c r="K19" s="76"/>
      <c r="L19" s="76"/>
      <c r="M19" s="76"/>
      <c r="N19" s="44"/>
      <c r="O19" s="44"/>
      <c r="P19" s="44"/>
      <c r="Q19" s="48"/>
      <c r="R19" s="48"/>
    </row>
    <row r="20" s="41" customFormat="1" ht="30" customHeight="1" spans="1:18">
      <c r="A20" s="61" t="s">
        <v>28</v>
      </c>
      <c r="B20" s="62" t="s">
        <v>148</v>
      </c>
      <c r="C20" s="5"/>
      <c r="D20" s="56"/>
      <c r="E20" s="60"/>
      <c r="F20" s="5"/>
      <c r="G20" s="47"/>
      <c r="H20" s="63"/>
      <c r="I20" s="78"/>
      <c r="J20" s="76"/>
      <c r="K20" s="76"/>
      <c r="L20" s="76"/>
      <c r="M20" s="76"/>
      <c r="N20" s="44"/>
      <c r="O20" s="44"/>
      <c r="P20" s="44"/>
      <c r="Q20" s="48"/>
      <c r="R20" s="48"/>
    </row>
    <row r="21" s="41" customFormat="1" ht="30" customHeight="1" spans="1:18">
      <c r="A21" s="61" t="s">
        <v>149</v>
      </c>
      <c r="B21" s="62" t="s">
        <v>150</v>
      </c>
      <c r="C21" s="5" t="s">
        <v>72</v>
      </c>
      <c r="D21" s="56">
        <v>1590</v>
      </c>
      <c r="E21" s="60"/>
      <c r="F21" s="5">
        <f t="shared" si="1"/>
        <v>0</v>
      </c>
      <c r="G21" s="47"/>
      <c r="H21" s="63"/>
      <c r="I21" s="78"/>
      <c r="J21" s="76"/>
      <c r="K21" s="76"/>
      <c r="L21" s="76"/>
      <c r="M21" s="76"/>
      <c r="N21" s="44"/>
      <c r="O21" s="44"/>
      <c r="P21" s="44"/>
      <c r="Q21" s="48"/>
      <c r="R21" s="48"/>
    </row>
    <row r="22" s="41" customFormat="1" ht="30" customHeight="1" spans="1:18">
      <c r="A22" s="61" t="s">
        <v>151</v>
      </c>
      <c r="B22" s="62" t="s">
        <v>152</v>
      </c>
      <c r="C22" s="5" t="s">
        <v>72</v>
      </c>
      <c r="D22" s="56">
        <v>688</v>
      </c>
      <c r="E22" s="60"/>
      <c r="F22" s="5">
        <f t="shared" si="1"/>
        <v>0</v>
      </c>
      <c r="G22" s="47"/>
      <c r="H22" s="63"/>
      <c r="I22" s="78"/>
      <c r="J22" s="76"/>
      <c r="K22" s="76"/>
      <c r="L22" s="76"/>
      <c r="M22" s="76"/>
      <c r="N22" s="44"/>
      <c r="O22" s="44"/>
      <c r="P22" s="44"/>
      <c r="Q22" s="48"/>
      <c r="R22" s="48"/>
    </row>
    <row r="23" s="41" customFormat="1" ht="30" customHeight="1" spans="1:18">
      <c r="A23" s="61" t="s">
        <v>153</v>
      </c>
      <c r="B23" s="62" t="s">
        <v>154</v>
      </c>
      <c r="C23" s="5" t="s">
        <v>41</v>
      </c>
      <c r="D23" s="56">
        <v>240.8</v>
      </c>
      <c r="E23" s="60"/>
      <c r="F23" s="5">
        <f t="shared" si="1"/>
        <v>0</v>
      </c>
      <c r="G23" s="47"/>
      <c r="H23" s="63"/>
      <c r="I23" s="78"/>
      <c r="J23" s="76"/>
      <c r="K23" s="76"/>
      <c r="L23" s="76"/>
      <c r="M23" s="76"/>
      <c r="N23" s="44"/>
      <c r="O23" s="44"/>
      <c r="P23" s="44"/>
      <c r="Q23" s="48"/>
      <c r="R23" s="48"/>
    </row>
    <row r="24" s="41" customFormat="1" ht="30" customHeight="1" spans="1:18">
      <c r="A24" s="61" t="s">
        <v>131</v>
      </c>
      <c r="B24" s="62" t="s">
        <v>155</v>
      </c>
      <c r="C24" s="5"/>
      <c r="D24" s="56"/>
      <c r="E24" s="60"/>
      <c r="F24" s="5"/>
      <c r="G24" s="47"/>
      <c r="H24" s="63"/>
      <c r="I24" s="78"/>
      <c r="J24" s="76"/>
      <c r="K24" s="76"/>
      <c r="L24" s="76"/>
      <c r="M24" s="76"/>
      <c r="N24" s="44"/>
      <c r="O24" s="44"/>
      <c r="P24" s="44"/>
      <c r="Q24" s="48"/>
      <c r="R24" s="48"/>
    </row>
    <row r="25" s="41" customFormat="1" ht="30" customHeight="1" spans="1:18">
      <c r="A25" s="61" t="s">
        <v>156</v>
      </c>
      <c r="B25" s="62" t="s">
        <v>157</v>
      </c>
      <c r="C25" s="5" t="s">
        <v>41</v>
      </c>
      <c r="D25" s="56">
        <v>204</v>
      </c>
      <c r="E25" s="60"/>
      <c r="F25" s="5">
        <f t="shared" ref="F25:F29" si="2">IF(D25="","",ROUND(D25*E25,0))</f>
        <v>0</v>
      </c>
      <c r="G25" s="47"/>
      <c r="H25" s="63"/>
      <c r="I25" s="78"/>
      <c r="J25" s="76"/>
      <c r="K25" s="76"/>
      <c r="L25" s="76"/>
      <c r="M25" s="76"/>
      <c r="N25" s="44"/>
      <c r="O25" s="44"/>
      <c r="P25" s="44"/>
      <c r="Q25" s="48"/>
      <c r="R25" s="48"/>
    </row>
    <row r="26" s="41" customFormat="1" ht="30" customHeight="1" spans="1:18">
      <c r="A26" s="61" t="s">
        <v>32</v>
      </c>
      <c r="B26" s="62" t="s">
        <v>158</v>
      </c>
      <c r="C26" s="5"/>
      <c r="D26" s="56"/>
      <c r="E26" s="60"/>
      <c r="F26" s="5"/>
      <c r="G26" s="47"/>
      <c r="H26" s="63"/>
      <c r="I26" s="78"/>
      <c r="J26" s="76"/>
      <c r="K26" s="76"/>
      <c r="L26" s="76"/>
      <c r="M26" s="76"/>
      <c r="N26" s="44"/>
      <c r="O26" s="44"/>
      <c r="P26" s="44"/>
      <c r="Q26" s="48"/>
      <c r="R26" s="48"/>
    </row>
    <row r="27" s="41" customFormat="1" ht="30" customHeight="1" spans="1:18">
      <c r="A27" s="61" t="s">
        <v>159</v>
      </c>
      <c r="B27" s="62" t="s">
        <v>160</v>
      </c>
      <c r="C27" s="5" t="s">
        <v>27</v>
      </c>
      <c r="D27" s="56">
        <v>21</v>
      </c>
      <c r="E27" s="60"/>
      <c r="F27" s="5">
        <f t="shared" si="2"/>
        <v>0</v>
      </c>
      <c r="G27" s="47"/>
      <c r="H27" s="63"/>
      <c r="I27" s="78"/>
      <c r="J27" s="76"/>
      <c r="K27" s="76"/>
      <c r="L27" s="76"/>
      <c r="M27" s="76"/>
      <c r="N27" s="44"/>
      <c r="O27" s="44"/>
      <c r="P27" s="44"/>
      <c r="Q27" s="48"/>
      <c r="R27" s="48"/>
    </row>
    <row r="28" s="41" customFormat="1" ht="30" customHeight="1" spans="1:18">
      <c r="A28" s="61" t="s">
        <v>161</v>
      </c>
      <c r="B28" s="62" t="s">
        <v>162</v>
      </c>
      <c r="C28" s="5" t="s">
        <v>72</v>
      </c>
      <c r="D28" s="56">
        <v>4274.2</v>
      </c>
      <c r="E28" s="60"/>
      <c r="F28" s="5">
        <f t="shared" si="2"/>
        <v>0</v>
      </c>
      <c r="G28" s="47"/>
      <c r="H28" s="63"/>
      <c r="I28" s="78"/>
      <c r="J28" s="76"/>
      <c r="K28" s="76"/>
      <c r="L28" s="76"/>
      <c r="M28" s="76"/>
      <c r="N28" s="44"/>
      <c r="O28" s="44"/>
      <c r="P28" s="44"/>
      <c r="Q28" s="48"/>
      <c r="R28" s="48"/>
    </row>
    <row r="29" s="41" customFormat="1" ht="30" customHeight="1" spans="1:18">
      <c r="A29" s="61" t="s">
        <v>163</v>
      </c>
      <c r="B29" s="62" t="s">
        <v>164</v>
      </c>
      <c r="C29" s="5" t="s">
        <v>41</v>
      </c>
      <c r="D29" s="56">
        <v>112.2</v>
      </c>
      <c r="E29" s="60"/>
      <c r="F29" s="5">
        <f t="shared" si="2"/>
        <v>0</v>
      </c>
      <c r="G29" s="47"/>
      <c r="H29" s="63"/>
      <c r="I29" s="78"/>
      <c r="J29" s="76"/>
      <c r="K29" s="76"/>
      <c r="L29" s="76"/>
      <c r="M29" s="76"/>
      <c r="N29" s="44"/>
      <c r="O29" s="44"/>
      <c r="P29" s="44"/>
      <c r="Q29" s="48"/>
      <c r="R29" s="48"/>
    </row>
    <row r="30" s="41" customFormat="1" ht="30" customHeight="1" spans="1:18">
      <c r="A30" s="61">
        <v>506</v>
      </c>
      <c r="B30" s="62" t="s">
        <v>165</v>
      </c>
      <c r="C30" s="5"/>
      <c r="D30" s="56"/>
      <c r="E30" s="60"/>
      <c r="F30" s="5"/>
      <c r="G30" s="47"/>
      <c r="H30" s="63"/>
      <c r="I30" s="78"/>
      <c r="J30" s="76"/>
      <c r="K30" s="76"/>
      <c r="L30" s="76"/>
      <c r="M30" s="76"/>
      <c r="N30" s="44"/>
      <c r="O30" s="44"/>
      <c r="P30" s="44"/>
      <c r="Q30" s="48"/>
      <c r="R30" s="48"/>
    </row>
    <row r="31" s="41" customFormat="1" ht="30" customHeight="1" spans="1:18">
      <c r="A31" s="61" t="s">
        <v>166</v>
      </c>
      <c r="B31" s="62" t="s">
        <v>167</v>
      </c>
      <c r="C31" s="5" t="s">
        <v>41</v>
      </c>
      <c r="D31" s="56">
        <v>1020</v>
      </c>
      <c r="E31" s="60"/>
      <c r="F31" s="5">
        <f>IF(D31="","",ROUND(D31*E31,0))</f>
        <v>0</v>
      </c>
      <c r="G31" s="47"/>
      <c r="H31" s="63"/>
      <c r="I31" s="78"/>
      <c r="J31" s="76"/>
      <c r="K31" s="76"/>
      <c r="L31" s="76"/>
      <c r="M31" s="76"/>
      <c r="N31" s="44"/>
      <c r="O31" s="44"/>
      <c r="P31" s="44"/>
      <c r="Q31" s="48"/>
      <c r="R31" s="48"/>
    </row>
    <row r="32" ht="30" customHeight="1" spans="1:11">
      <c r="A32" s="65" t="s">
        <v>168</v>
      </c>
      <c r="B32" s="66"/>
      <c r="C32" s="66"/>
      <c r="D32" s="66"/>
      <c r="E32" s="67"/>
      <c r="F32" s="55">
        <f>ROUND(SUM(F5:F31),0)</f>
        <v>0</v>
      </c>
      <c r="H32" s="63"/>
      <c r="K32" s="78"/>
    </row>
    <row r="33" ht="15" spans="1:6">
      <c r="A33" s="68"/>
      <c r="B33" s="69"/>
      <c r="C33" s="70"/>
      <c r="D33" s="71"/>
      <c r="E33" s="72"/>
      <c r="F33" s="73"/>
    </row>
    <row r="34" ht="15" spans="1:6">
      <c r="A34" s="74"/>
      <c r="B34" s="75"/>
      <c r="C34" s="70"/>
      <c r="D34" s="71"/>
      <c r="E34" s="72"/>
      <c r="F34" s="73"/>
    </row>
  </sheetData>
  <sheetProtection password="E813" sheet="1"/>
  <mergeCells count="5">
    <mergeCell ref="A1:F1"/>
    <mergeCell ref="A2:F2"/>
    <mergeCell ref="A3:F3"/>
    <mergeCell ref="A32:E32"/>
    <mergeCell ref="A34:B34"/>
  </mergeCells>
  <printOptions horizontalCentered="1"/>
  <pageMargins left="0.748031496062992" right="0.748031496062992" top="0.78740157480315" bottom="1.18110236220472" header="0.511811023622047" footer="0.905511811023622"/>
  <pageSetup paperSize="9"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2" master="">
    <arrUserId title="区域1_1" rangeCreator="" othersAccessPermission="edit"/>
    <arrUserId title="区域1_1_1_1_1" rangeCreator="" othersAccessPermission="edit"/>
    <arrUserId title="区域1_1_1_2_1_1" rangeCreator="" othersAccessPermission="edit"/>
  </rangeList>
  <rangeList sheetStid="79" master=""/>
  <rangeList sheetStid="81" master=""/>
  <rangeList sheetStid="82" master=""/>
  <rangeList sheetStid="83" master=""/>
  <rangeList sheetStid="84" master=""/>
  <rangeList sheetStid="80" master=""/>
  <rangeList sheetStid="91" master=""/>
  <rangeList sheetStid="85" master=""/>
  <rangeList sheetStid="86" master=""/>
  <rangeList sheetStid="87" master=""/>
  <rangeList sheetStid="88" master=""/>
  <rangeList sheetStid="92" master=""/>
  <rangeList sheetStid="89" master=""/>
  <rangeList sheetStid="90" master=""/>
  <rangeList sheetStid="93" master=""/>
  <rangeList sheetStid="47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100章</vt:lpstr>
      <vt:lpstr>200章</vt:lpstr>
      <vt:lpstr>400章（西峰山桥）</vt:lpstr>
      <vt:lpstr>400章（亭自庄桥）</vt:lpstr>
      <vt:lpstr>400章 （白羊城大桥）</vt:lpstr>
      <vt:lpstr>400章 （北禾路特大桥）</vt:lpstr>
      <vt:lpstr>400章（涵洞）</vt:lpstr>
      <vt:lpstr>400章汇总表</vt:lpstr>
      <vt:lpstr>500章（白羊城隧道）</vt:lpstr>
      <vt:lpstr>500章（梯子峪隧道）</vt:lpstr>
      <vt:lpstr>500章（石峡隧道）</vt:lpstr>
      <vt:lpstr>500章（营城子隧道）</vt:lpstr>
      <vt:lpstr>500章汇总表</vt:lpstr>
      <vt:lpstr>700章（六环路立交）</vt:lpstr>
      <vt:lpstr>700章（路段）</vt:lpstr>
      <vt:lpstr>700章汇总表 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YQH</dc:creator>
  <cp:lastModifiedBy>丑八怪</cp:lastModifiedBy>
  <dcterms:created xsi:type="dcterms:W3CDTF">1996-12-17T01:32:00Z</dcterms:created>
  <cp:lastPrinted>2024-03-08T07:15:00Z</cp:lastPrinted>
  <dcterms:modified xsi:type="dcterms:W3CDTF">2024-08-20T01:21:14Z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8B59A690E28D4E16A3142DB9DBD24482_13</vt:lpwstr>
  </property>
</Properties>
</file>